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ŽALE\2023\ŽALE-25-23 Razširitev objekta na Tomačevski cesti 2\"/>
    </mc:Choice>
  </mc:AlternateContent>
  <bookViews>
    <workbookView xWindow="32760" yWindow="32760" windowWidth="16380" windowHeight="8190" tabRatio="942"/>
  </bookViews>
  <sheets>
    <sheet name="REKAPITULACIJA" sheetId="1" r:id="rId1"/>
    <sheet name="Varovanje GJ" sheetId="2" r:id="rId2"/>
    <sheet name="GO splošne opombe" sheetId="3" r:id="rId3"/>
    <sheet name="GO popis 1.faza" sheetId="4" r:id="rId4"/>
    <sheet name="EI Rekapitulacija" sheetId="6" r:id="rId5"/>
    <sheet name="EI Razdelilci" sheetId="7" r:id="rId6"/>
    <sheet name="EI Svetlobna telesa" sheetId="8" r:id="rId7"/>
    <sheet name="EI Inštalacijski material" sheetId="9" r:id="rId8"/>
    <sheet name="EI Ozemlj in potenc izenač" sheetId="10" r:id="rId9"/>
    <sheet name="EI Šibki tok" sheetId="11" r:id="rId10"/>
    <sheet name="EI DEA" sheetId="12" r:id="rId11"/>
    <sheet name="SI REKAPITULACIJA" sheetId="13" r:id="rId12"/>
    <sheet name="SI SPLOŠNO" sheetId="14" r:id="rId13"/>
    <sheet name="SI I. OGREVANJE IN HLAJENJE" sheetId="15" r:id="rId14"/>
    <sheet name="SI II. VODOVOD" sheetId="16" r:id="rId15"/>
    <sheet name="SI III. PREZRAČEVANJE" sheetId="17" r:id="rId16"/>
    <sheet name="SI IV. PLIN" sheetId="18" r:id="rId17"/>
    <sheet name="SI V. PID IN NADZOR" sheetId="19" r:id="rId18"/>
    <sheet name="CNS" sheetId="20" r:id="rId19"/>
  </sheets>
  <externalReferences>
    <externalReference r:id="rId20"/>
    <externalReference r:id="rId21"/>
    <externalReference r:id="rId22"/>
    <externalReference r:id="rId23"/>
  </externalReferences>
  <definedNames>
    <definedName name="__c99999" localSheetId="13">"#REF!"</definedName>
    <definedName name="__c99999" localSheetId="14">"#REF!"</definedName>
    <definedName name="__c99999" localSheetId="16">"#REF!"</definedName>
    <definedName name="__c99999" localSheetId="12">"#REF!"</definedName>
    <definedName name="__c99999">"#REF!"</definedName>
    <definedName name="__xlnm._FilterDatabase" localSheetId="10">NA()</definedName>
    <definedName name="__xlnm._FilterDatabase" localSheetId="13">'SI I. OGREVANJE IN HLAJENJE'!$D$1:$D$173</definedName>
    <definedName name="__xlnm._FilterDatabase" localSheetId="14">'SI II. VODOVOD'!$E$1:$E$4</definedName>
    <definedName name="__xlnm._FilterDatabase" localSheetId="15">'SI III. PREZRAČEVANJE'!$D$1:$D$886</definedName>
    <definedName name="__xlnm._FilterDatabase" localSheetId="12">'SI SPLOŠNO'!$D$2:$D$4</definedName>
    <definedName name="__xlnm._FilterDatabase" localSheetId="17">'SI V. PID IN NADZOR'!$E$1:$E$4</definedName>
    <definedName name="__xlnm._FilterDatabase_1">'SI SPLOŠNO'!$D$2:$D$4</definedName>
    <definedName name="__xlnm._FilterDatabase_1_1">'SI I. OGREVANJE IN HLAJENJE'!$D$1:$D$173</definedName>
    <definedName name="__xlnm._FilterDatabase_2">'SI II. VODOVOD'!$E$1:$E$4</definedName>
    <definedName name="__xlnm._FilterDatabase_3">'SI III. PREZRAČEVANJE'!$D$1:$D$886</definedName>
    <definedName name="__xlnm._FilterDatabase_4">'SI V. PID IN NADZOR'!$E$1:$E$4</definedName>
    <definedName name="__xlnm.Print_Area" localSheetId="18">CNS!$A$1:$F$62</definedName>
    <definedName name="__xlnm.Print_Area" localSheetId="10">'EI DEA'!$B$3:$G$89</definedName>
    <definedName name="__xlnm.Print_Area" localSheetId="7">'EI Inštalacijski material'!$B$3:$G$137</definedName>
    <definedName name="__xlnm.Print_Area" localSheetId="8">'EI Ozemlj in potenc izenač'!$B$3:$G$43</definedName>
    <definedName name="__xlnm.Print_Area" localSheetId="5">'EI Razdelilci'!$B$3:$G$48</definedName>
    <definedName name="__xlnm.Print_Area" localSheetId="4">'EI Rekapitulacija'!$B$1:$G$26</definedName>
    <definedName name="__xlnm.Print_Area" localSheetId="6">'EI Svetlobna telesa'!$B$3:$G$25</definedName>
    <definedName name="__xlnm.Print_Area" localSheetId="9">'EI Šibki tok'!$B$3:$G$106</definedName>
    <definedName name="__xlnm.Print_Area" localSheetId="3">'GO popis 1.faza'!$A$1:$F$720</definedName>
    <definedName name="__xlnm.Print_Area" localSheetId="2">'GO splošne opombe'!$A$1:$B$330</definedName>
    <definedName name="__xlnm.Print_Area" localSheetId="0">REKAPITULACIJA!$A$1:$C$32</definedName>
    <definedName name="__xlnm.Print_Area" localSheetId="13">'SI I. OGREVANJE IN HLAJENJE'!$A$1:$F$315</definedName>
    <definedName name="__xlnm.Print_Area" localSheetId="14">'SI II. VODOVOD'!$A$1:$F$161</definedName>
    <definedName name="__xlnm.Print_Area" localSheetId="15">'SI III. PREZRAČEVANJE'!$A$1:$F$368</definedName>
    <definedName name="__xlnm.Print_Area" localSheetId="16">'SI IV. PLIN'!$A$1:$F$42</definedName>
    <definedName name="__xlnm.Print_Area" localSheetId="11">'SI REKAPITULACIJA'!$A$1:$D$19</definedName>
    <definedName name="__xlnm.Print_Area" localSheetId="12">'SI SPLOŠNO'!$A$2:$B$42</definedName>
    <definedName name="__xlnm.Print_Area" localSheetId="17">'SI V. PID IN NADZOR'!$A$1:$F$9</definedName>
    <definedName name="__xlnm.Print_Area" localSheetId="1">'Varovanje GJ'!$A$1:$L$108</definedName>
    <definedName name="__xlnm.Print_Titles" localSheetId="9">NA()</definedName>
    <definedName name="__xlnm.Print_Titles" localSheetId="13">'SI I. OGREVANJE IN HLAJENJE'!$1:$3</definedName>
    <definedName name="__xlnm.Print_Titles" localSheetId="14">'SI II. VODOVOD'!$1:$4</definedName>
    <definedName name="__xlnm.Print_Titles" localSheetId="15">'SI III. PREZRAČEVANJE'!$1:$3</definedName>
    <definedName name="__xlnm.Print_Titles" localSheetId="17">'SI V. PID IN NADZOR'!$1:$4</definedName>
    <definedName name="_10Excel_BuiltIn_Print_Titles_2_1">NA()</definedName>
    <definedName name="_11Excel_BuiltIn_Print_Titles_2_1_1">"$#REF!.$A$1:$ALS$4"</definedName>
    <definedName name="_12Excel_BuiltIn_Print_Titles_3_1">"#REF!"</definedName>
    <definedName name="_13Excel_BuiltIn_Print_Titles_3_1_1">"$#REF!.$A$1:$AMJ$4"</definedName>
    <definedName name="_14Excel_BuiltIn_Print_Titles_4_1">"$#REF!.$A$1:$AMJ$3"</definedName>
    <definedName name="_1Excel_BuiltIn_Print_Area_5_1_1">"#REF!"</definedName>
    <definedName name="_1Excel_BuiltIn_Print_Titles_1_1">"$#REF!.$A$1:$AMJ$5"</definedName>
    <definedName name="_3Excel_BuiltIn_Print_Area_2_1">"#REF!"</definedName>
    <definedName name="_4Excel_BuiltIn_Print_Area_2_1_1">"$#REF!.$A$1:$H$184"</definedName>
    <definedName name="_5Excel_BuiltIn_Print_Area_3_1_1">"$#REF!.$A$1:$F$239"</definedName>
    <definedName name="_6Excel_BuiltIn_Print_Area_4_1">"#REF!"</definedName>
    <definedName name="_7Excel_BuiltIn_Print_Area_4_1_1">"$#REF!.$A$1:$F$255"</definedName>
    <definedName name="_8Excel_BuiltIn_Print_Titles_1_1_1">"$#REF!.$A$1:$AMJ$4"</definedName>
    <definedName name="_a">"#REF!"</definedName>
    <definedName name="_b">"#REF!"</definedName>
    <definedName name="_c">"#REF!"</definedName>
    <definedName name="_c99999" localSheetId="13">"#REF!"</definedName>
    <definedName name="_c99999" localSheetId="14">"#REF!"</definedName>
    <definedName name="_c99999" localSheetId="16">"#REF!"</definedName>
    <definedName name="_c99999" localSheetId="12">"#REF!"</definedName>
    <definedName name="_c99999">"#REF!"</definedName>
    <definedName name="_d">"#REF!"</definedName>
    <definedName name="_e">"#REF!"</definedName>
    <definedName name="_f">"#REF!"</definedName>
    <definedName name="_g">"#REF!"</definedName>
    <definedName name="_h">"#REF!"</definedName>
    <definedName name="_i">"#REF!"</definedName>
    <definedName name="_j">"#REF!"</definedName>
    <definedName name="_k">"#REF!"</definedName>
    <definedName name="_l">"#REF!"</definedName>
    <definedName name="_m">"#REF!"</definedName>
    <definedName name="_o">"#REF!"</definedName>
    <definedName name="_p">"#REF!"</definedName>
    <definedName name="_q">"#REF!"</definedName>
    <definedName name="_s">"#REF!"</definedName>
    <definedName name="_Toc118266906" localSheetId="13">NA()</definedName>
    <definedName name="_Toc118266906" localSheetId="14">NA()</definedName>
    <definedName name="_Toc118266906" localSheetId="16">NA()</definedName>
    <definedName name="_Toc118266906" localSheetId="12">NA()</definedName>
    <definedName name="_Toc288064503" localSheetId="13">NA()</definedName>
    <definedName name="_Toc288064503" localSheetId="14">NA()</definedName>
    <definedName name="_Toc288064503" localSheetId="16">NA()</definedName>
    <definedName name="_Toc288064503" localSheetId="12">NA()</definedName>
    <definedName name="_Toc289939629" localSheetId="10">"#REF!"</definedName>
    <definedName name="_Toc289939629" localSheetId="13">"#REF!"</definedName>
    <definedName name="_Toc289939629" localSheetId="14">"#REF!"</definedName>
    <definedName name="_Toc289939629" localSheetId="15">"#REF!"</definedName>
    <definedName name="_Toc289939629" localSheetId="16">"#REF!"</definedName>
    <definedName name="_Toc289939629" localSheetId="12">"#REF!"</definedName>
    <definedName name="_Toc289939629">"#REF!"</definedName>
    <definedName name="_Toc289939629_1">"#REF!"</definedName>
    <definedName name="_Toc36444360" localSheetId="13">NA()</definedName>
    <definedName name="_Toc36444360" localSheetId="14">NA()</definedName>
    <definedName name="_Toc36444360" localSheetId="16">NA()</definedName>
    <definedName name="_Toc36444360" localSheetId="12">NA()</definedName>
    <definedName name="_Toc378407465" localSheetId="13">NA()</definedName>
    <definedName name="_Toc378407465" localSheetId="14">NA()</definedName>
    <definedName name="_Toc378407465" localSheetId="16">NA()</definedName>
    <definedName name="_Toc378407465" localSheetId="12">NA()</definedName>
    <definedName name="_Toc38077199" localSheetId="11">NA()</definedName>
    <definedName name="_Toc411039739" localSheetId="13">NA()</definedName>
    <definedName name="_Toc411039739" localSheetId="14">NA()</definedName>
    <definedName name="_Toc411039739" localSheetId="16">NA()</definedName>
    <definedName name="_Toc411039739" localSheetId="12">NA()</definedName>
    <definedName name="_Toc500839550" localSheetId="13">NA()</definedName>
    <definedName name="_Toc500839550" localSheetId="14">NA()</definedName>
    <definedName name="_Toc500839550" localSheetId="16">NA()</definedName>
    <definedName name="_Toc500839550" localSheetId="12">NA()</definedName>
    <definedName name="_Toc59433016" localSheetId="13">NA()</definedName>
    <definedName name="_Toc59433016" localSheetId="14">NA()</definedName>
    <definedName name="_Toc59433016" localSheetId="16">NA()</definedName>
    <definedName name="_Toc59433016" localSheetId="12">NA()</definedName>
    <definedName name="_Toc97625447" localSheetId="13">NA()</definedName>
    <definedName name="_Toc97625447" localSheetId="14">NA()</definedName>
    <definedName name="_Toc97625447" localSheetId="16">NA()</definedName>
    <definedName name="_Toc97625447" localSheetId="12">NA()</definedName>
    <definedName name="_v">"#REF!"</definedName>
    <definedName name="_w">"#REF!"</definedName>
    <definedName name="_x">"#REF!"</definedName>
    <definedName name="_y">"#REF!"</definedName>
    <definedName name="AA">"#REF!"</definedName>
    <definedName name="aaa">"#REF!"</definedName>
    <definedName name="ARRANGE">"#REF!"</definedName>
    <definedName name="asdasdsa">"#REF!"</definedName>
    <definedName name="asdf">"#REF!"</definedName>
    <definedName name="asea1">"#REF!"</definedName>
    <definedName name="asss">"#REF!"</definedName>
    <definedName name="b" localSheetId="13">"#REF!"</definedName>
    <definedName name="b" localSheetId="16">"#REF!"</definedName>
    <definedName name="b">"#REF!"</definedName>
    <definedName name="BAZAP">[1]Osnova!$B$2</definedName>
    <definedName name="BRISI">"#REF!"</definedName>
    <definedName name="ccc">"#REF!"</definedName>
    <definedName name="CNS" localSheetId="13">"#REF!"</definedName>
    <definedName name="CNS" localSheetId="16">"#REF!"</definedName>
    <definedName name="CNS">"#REF!"</definedName>
    <definedName name="CRTA">"#REF!"</definedName>
    <definedName name="datnar">[1]Osnova!$F$11</definedName>
    <definedName name="DATUM">[1]Osnova!$B$8</definedName>
    <definedName name="dd">NA()</definedName>
    <definedName name="DDV">[2]OSNOVA!$B$40</definedName>
    <definedName name="Debelina1">"$#REF!.$D$#REF!:$D$#REF!"</definedName>
    <definedName name="DEL">[2]OSNOVA!$B$30</definedName>
    <definedName name="DELCEK">"#REF!"</definedName>
    <definedName name="DELO">[1]Osnova!$B$22</definedName>
    <definedName name="DELOP">[3]Osnova!$E$27</definedName>
    <definedName name="DELOSK">[1]Osnova!$F$17</definedName>
    <definedName name="DELOSOBA">"#REF!"</definedName>
    <definedName name="DESET">"#REF!"</definedName>
    <definedName name="DEVET">"#REF!"</definedName>
    <definedName name="DF">[2]OSNOVA!$B$38</definedName>
    <definedName name="direktor">[1]Osnova!$F$6</definedName>
    <definedName name="DOC">"#REF!"</definedName>
    <definedName name="DODA">"#REF!"</definedName>
    <definedName name="Dolzina">"$#REF!.$C$100:$C$110"</definedName>
    <definedName name="Dolzina1">"$#REF!.$C$#REF!:$C$#REF!"</definedName>
    <definedName name="DVANAJST">"#REF!"</definedName>
    <definedName name="e">"#REF!"</definedName>
    <definedName name="EKO">[1]Osnova!$B$20</definedName>
    <definedName name="ENAJST">"#REF!"</definedName>
    <definedName name="EUR">[1]Osnova!$B$4</definedName>
    <definedName name="Excel_BuiltIn__FilterDatabase">"#REF!"</definedName>
    <definedName name="Excel_BuiltIn__FilterDatabase_1">"$#REF!.$A$1:$Q$88"</definedName>
    <definedName name="Excel_BuiltIn__FilterDatabase_2" localSheetId="13">NA()</definedName>
    <definedName name="Excel_BuiltIn__FilterDatabase_2" localSheetId="15">"#REF!"</definedName>
    <definedName name="Excel_BuiltIn__FilterDatabase_2" localSheetId="16">NA()</definedName>
    <definedName name="Excel_BuiltIn__FilterDatabase_2">NA()</definedName>
    <definedName name="Excel_BuiltIn__FilterDatabase_3">"#REF!"</definedName>
    <definedName name="Excel_BuiltIn__FilterDatabase_4">"#REF!"</definedName>
    <definedName name="Excel_BuiltIn__FilterDatabase_5">NA()</definedName>
    <definedName name="Excel_BuiltIn__FilterDatabase_6">"#REF!"</definedName>
    <definedName name="Excel_BuiltIn_Print_Area" localSheetId="3">'GO popis 1.faza'!$A$52:$F$175</definedName>
    <definedName name="Excel_BuiltIn_Print_Area" localSheetId="0">NA()</definedName>
    <definedName name="Excel_BuiltIn_Print_Area_1">"#REF!"</definedName>
    <definedName name="Excel_BuiltIn_Print_Area_1_1">"$#REF!.$A$1:$G$14"</definedName>
    <definedName name="Excel_BuiltIn_Print_Area_11">"#REF!"</definedName>
    <definedName name="Excel_BuiltIn_Print_Area_11_1">"#REF!"</definedName>
    <definedName name="Excel_BuiltIn_Print_Area_11_1_11">"#REF!"</definedName>
    <definedName name="Excel_BuiltIn_Print_Area_12">"#REF!"</definedName>
    <definedName name="Excel_BuiltIn_Print_Area_2">"$#REF!.$A$1:$F$20"</definedName>
    <definedName name="Excel_BuiltIn_Print_Area_2_1">"#REF!"</definedName>
    <definedName name="Excel_BuiltIn_Print_Area_2_1_1">"#REF!"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4_1">"$#REF!.$A$1:$F$326"</definedName>
    <definedName name="Excel_BuiltIn_Print_Area_5">"#REF!"</definedName>
    <definedName name="Excel_BuiltIn_Print_Area_5_1">"#REF!"</definedName>
    <definedName name="Excel_BuiltIn_Print_Area_5_1_1">"#REF!"</definedName>
    <definedName name="Excel_BuiltIn_Print_Area_6">"$#REF!.$A$1:$F$326"</definedName>
    <definedName name="Excel_BuiltIn_Print_Area_6_1">"#REF!"</definedName>
    <definedName name="Excel_BuiltIn_Print_Area_7">"$#REF!.$A$1:$F$326"</definedName>
    <definedName name="Excel_BuiltIn_Print_Area_7_1">"$#REF!.$A$1:$F$320"</definedName>
    <definedName name="Excel_BuiltIn_Print_Area_8">"$#REF!.$A$1:$E$499"</definedName>
    <definedName name="Excel_BuiltIn_Print_Area_8_1">"#REF!"</definedName>
    <definedName name="Excel_BuiltIn_Print_Area_8_1_1">"#REF!"</definedName>
    <definedName name="Excel_BuiltIn_Print_Area_9_1">"#REF!"</definedName>
    <definedName name="Excel_BuiltIn_Print_Titles_1_1">"#REF!"</definedName>
    <definedName name="Excel_BuiltIn_Print_Titles_1_1_1">"#REF!"</definedName>
    <definedName name="Excel_BuiltIn_Print_Titles_1_3">"#REF!"</definedName>
    <definedName name="Excel_BuiltIn_Print_Titles_1_4">"#REF!"</definedName>
    <definedName name="Excel_BuiltIn_Print_Titles_10">"#REF!"</definedName>
    <definedName name="Excel_BuiltIn_Print_Titles_11">"#REF!"</definedName>
    <definedName name="Excel_BuiltIn_Print_Titles_12">"#REF!"</definedName>
    <definedName name="Excel_BuiltIn_Print_Titles_2">"$#REF!.$A$1:$AMJ$6"</definedName>
    <definedName name="Excel_BuiltIn_Print_Titles_2_1">"#REF!"</definedName>
    <definedName name="Excel_BuiltIn_Print_Titles_2_1_1">"#REF!"</definedName>
    <definedName name="Excel_BuiltIn_Print_Titles_3">"$#REF!.$A$1:$IV$5"</definedName>
    <definedName name="Excel_BuiltIn_Print_Titles_3_1">"$#REF!.$A$1:$AMJ$3"</definedName>
    <definedName name="Excel_BuiltIn_Print_Titles_4_1">"#REF!"</definedName>
    <definedName name="Excel_BuiltIn_Print_Titles_4_1_1">"#REF!"</definedName>
    <definedName name="Excel_BuiltIn_Print_Titles_4_1_3">"#REF!"</definedName>
    <definedName name="Excel_BuiltIn_Print_Titles_4_1_4">"#REF!"</definedName>
    <definedName name="Excel_BuiltIn_Print_Titles_5">"#REF!"</definedName>
    <definedName name="Excel_BuiltIn_Print_Titles_5_1">"$#REF!.$A$1:$AMJ$4"</definedName>
    <definedName name="Excel_BuiltIn_Print_Titles_6">"#REF!"</definedName>
    <definedName name="Excel_BuiltIn_Print_Titles_6_1">"#REF!"</definedName>
    <definedName name="Excel_BuiltIn_Print_Titles_6_1_1">"#REF!"</definedName>
    <definedName name="Excel_BuiltIn_Print_Titles_6_1_1_1">"#REF!"</definedName>
    <definedName name="Excel_BuiltIn_Print_Titles_7">"#REF!"</definedName>
    <definedName name="Excel_BuiltIn_Print_Titles_7_1">"$#REF!.$A$1:$AMJ$4"</definedName>
    <definedName name="Excel_BuiltIn_Print_Titles_8">"#REF!"</definedName>
    <definedName name="Excel_BuiltIn_Print_Titles_9">"#REF!"</definedName>
    <definedName name="FFF" localSheetId="1">"#REF!"</definedName>
    <definedName name="FFF">"#REF!"</definedName>
    <definedName name="FIRMA">[1]Osnova!$D$1</definedName>
    <definedName name="FORM_SKR">"#REF!"</definedName>
    <definedName name="FORMAT">"#REF!"</definedName>
    <definedName name="FORMAT1">"#REF!"</definedName>
    <definedName name="ghkkjhjhj">"#REF!"</definedName>
    <definedName name="Globina">"$#REF!.$B$#REF!:$B$#REF!"</definedName>
    <definedName name="HHH">"#REF!"</definedName>
    <definedName name="HIDE">"#REF!"</definedName>
    <definedName name="INZ">[1]Osnova!$B$5</definedName>
    <definedName name="IZPIS">"#REF!"</definedName>
    <definedName name="IZPIS_A">"#REF!"</definedName>
    <definedName name="JEZIK">[1]Ponudba!$D$1</definedName>
    <definedName name="JEZIKIZ">[1]Ponudba!$D$2</definedName>
    <definedName name="KABLI">[1]Osnova!$B$21</definedName>
    <definedName name="KK">"#REF!"</definedName>
    <definedName name="KKK">"#REF!"</definedName>
    <definedName name="KKKK">"#REF!"</definedName>
    <definedName name="konec">"#REF!"</definedName>
    <definedName name="konecr">"#REF!"</definedName>
    <definedName name="KOSEBA">[1]Osnova!$D$4</definedName>
    <definedName name="l" localSheetId="13">"#REF!"</definedName>
    <definedName name="l" localSheetId="16">"#REF!"</definedName>
    <definedName name="l">"#REF!"</definedName>
    <definedName name="LOAD">"#REF!"</definedName>
    <definedName name="MATBRUTO">[1]Ponudba!$H$457</definedName>
    <definedName name="MATERIAL">[3]Osnova!$E$26</definedName>
    <definedName name="MNOZI">"#REF!"</definedName>
    <definedName name="N_KONCNI">"#REF!"</definedName>
    <definedName name="N_OBJEKTOV">"#REF!"</definedName>
    <definedName name="N_TI">"#REF!"</definedName>
    <definedName name="NACINPLACILA">[1]Osnova!$O$3:$O$12</definedName>
    <definedName name="NACINPLACILAST">[1]Osnova!$P$3:$P$12</definedName>
    <definedName name="NAPREJ">"#REF!"</definedName>
    <definedName name="narocilnica">[1]Osnova!$F$9</definedName>
    <definedName name="NarocPog">[1]Osnova!$F$8</definedName>
    <definedName name="NAZAJ">"#REF!"</definedName>
    <definedName name="NE_SHRANI">"#REF!"</definedName>
    <definedName name="NKRAT">"#REF!"</definedName>
    <definedName name="NKRAT_1">"#REF!"</definedName>
    <definedName name="OBJ">"#REF!"</definedName>
    <definedName name="OBJEKT">[1]Osnova!$B$17</definedName>
    <definedName name="okno">"#REF!"</definedName>
    <definedName name="OLE_LINK1" localSheetId="9">NA()</definedName>
    <definedName name="OLE_LINK1" localSheetId="13">NA()</definedName>
    <definedName name="OLE_LINK1" localSheetId="14">NA()</definedName>
    <definedName name="OLE_LINK1" localSheetId="16">NA()</definedName>
    <definedName name="OLE_LINK1" localSheetId="11">NA()</definedName>
    <definedName name="OLE_LINK1" localSheetId="12">NA()</definedName>
    <definedName name="OLE_LINK1">"#REF!"</definedName>
    <definedName name="OLE_LINK1_1">"#REF!"</definedName>
    <definedName name="OLE_LINK1_2">"#REF!"</definedName>
    <definedName name="OLE_LINK1_3">"#REF!"</definedName>
    <definedName name="OLE_LINK1_4">"#REF!"</definedName>
    <definedName name="OLE_LINK3" localSheetId="13">NA()</definedName>
    <definedName name="OLE_LINK3" localSheetId="14">NA()</definedName>
    <definedName name="OLE_LINK3" localSheetId="16">NA()</definedName>
    <definedName name="OLE_LINK3" localSheetId="11">NA()</definedName>
    <definedName name="OLE_LINK3" localSheetId="12">NA()</definedName>
    <definedName name="OLE_LINK3">"#REF!"</definedName>
    <definedName name="OLE_LINK3_1">"#REF!"</definedName>
    <definedName name="OLE_LINK3_2">"#REF!"</definedName>
    <definedName name="OLE_LINK3_3">"#REF!"</definedName>
    <definedName name="OLE_LINK3_4">"#REF!"</definedName>
    <definedName name="OZKO">"#REF!"</definedName>
    <definedName name="OZKODOMA">"#REF!"</definedName>
    <definedName name="OZN">[2]OSNOVA!$B$32</definedName>
    <definedName name="PDELO">[1]Ponudba!$N$457</definedName>
    <definedName name="PET">"#REF!"</definedName>
    <definedName name="PISIA">"#REF!"</definedName>
    <definedName name="PMATERIAL">[1]Ponudba!$M$457</definedName>
    <definedName name="_xlnm.Print_Area" localSheetId="18">CNS!$A$1:$F$62</definedName>
    <definedName name="_xlnm.Print_Area" localSheetId="10">'EI DEA'!$B$3:$G$89</definedName>
    <definedName name="_xlnm.Print_Area" localSheetId="7">'EI Inštalacijski material'!$B$3:$G$137</definedName>
    <definedName name="_xlnm.Print_Area" localSheetId="8">'EI Ozemlj in potenc izenač'!$B$3:$G$43</definedName>
    <definedName name="_xlnm.Print_Area" localSheetId="5">'EI Razdelilci'!$B$3:$G$48</definedName>
    <definedName name="_xlnm.Print_Area" localSheetId="4">'EI Rekapitulacija'!$B$1:$G$26</definedName>
    <definedName name="_xlnm.Print_Area" localSheetId="6">'EI Svetlobna telesa'!$B$3:$G$25</definedName>
    <definedName name="_xlnm.Print_Area" localSheetId="9">'EI Šibki tok'!$B$3:$G$106</definedName>
    <definedName name="_xlnm.Print_Area" localSheetId="3">'GO popis 1.faza'!$A$1:$F$720</definedName>
    <definedName name="_xlnm.Print_Area" localSheetId="2">'GO splošne opombe'!$A$1:$B$330</definedName>
    <definedName name="_xlnm.Print_Area" localSheetId="0">REKAPITULACIJA!$A$1:$C$32</definedName>
    <definedName name="_xlnm.Print_Area" localSheetId="13">'SI I. OGREVANJE IN HLAJENJE'!$A$1:$F$315</definedName>
    <definedName name="_xlnm.Print_Area" localSheetId="14">'SI II. VODOVOD'!$A$1:$F$161</definedName>
    <definedName name="_xlnm.Print_Area" localSheetId="15">'SI III. PREZRAČEVANJE'!$A$1:$F$368</definedName>
    <definedName name="_xlnm.Print_Area" localSheetId="16">'SI IV. PLIN'!$A$1:$F$42</definedName>
    <definedName name="_xlnm.Print_Area" localSheetId="11">'SI REKAPITULACIJA'!$A$1:$D$19</definedName>
    <definedName name="_xlnm.Print_Area" localSheetId="12">'SI SPLOŠNO'!$A$2:$B$42</definedName>
    <definedName name="_xlnm.Print_Area" localSheetId="17">'SI V. PID IN NADZOR'!$A$1:$F$9</definedName>
    <definedName name="_xlnm.Print_Area" localSheetId="1">'Varovanje GJ'!$A$1:$L$108</definedName>
    <definedName name="predracun">"#REF!"</definedName>
    <definedName name="Print_Area_MI" localSheetId="13">"#REF!"</definedName>
    <definedName name="Print_Area_MI" localSheetId="16">"#REF!"</definedName>
    <definedName name="Print_Area_MI">"#REF!"</definedName>
    <definedName name="RABP">[4]Osnova!$I$19</definedName>
    <definedName name="RABSTN">[4]Osnova!$I$13</definedName>
    <definedName name="ROKDOBAVE">[1]Osnova!$M$3:$M$10</definedName>
    <definedName name="ROKIZVEDBE">[1]Osnova!$L$3:$L$10</definedName>
    <definedName name="s">"#REF!"</definedName>
    <definedName name="sad">"#REF!"</definedName>
    <definedName name="SAMO_SHR">"#REF!"</definedName>
    <definedName name="sda">"#REF!"</definedName>
    <definedName name="SEDEM">"#REF!"</definedName>
    <definedName name="SEDEMNAJST">"#REF!"</definedName>
    <definedName name="SEST">"#REF!"</definedName>
    <definedName name="SESTNAJST">"#REF!"</definedName>
    <definedName name="SEZNAM">"#REF!"</definedName>
    <definedName name="SHRANI">"#REF!"</definedName>
    <definedName name="Sirina">"$#REF!.$B$100:$B$110"</definedName>
    <definedName name="SIROKO">"#REF!"</definedName>
    <definedName name="SIROKO_D">"#REF!"</definedName>
    <definedName name="skupaj" localSheetId="1">"#REF!"</definedName>
    <definedName name="SKUPAJ">[1]Ponudba!$H$461</definedName>
    <definedName name="SKUPAJSR">[1]Ponudba!$H$464</definedName>
    <definedName name="SKUPAJSRDDV">[1]Osnova!$F$22</definedName>
    <definedName name="SKUPAJSREN">NA()</definedName>
    <definedName name="SPECIFIKACIJA">[1]Osnova!$A$44</definedName>
    <definedName name="SPECIFIKACIJAEN">[1]Osnova!$B$44</definedName>
    <definedName name="SSS">"#REF!"</definedName>
    <definedName name="STEV">"#REF!"</definedName>
    <definedName name="STEVILO">"#REF!"</definedName>
    <definedName name="SteviloKomadovGred">"$#REF!.$E$#REF!:$E$#REF!"</definedName>
    <definedName name="SteviloKomadovTockovnihTemeljev">"$#REF!.$E$100:$E$110"</definedName>
    <definedName name="STIRI">"#REF!"</definedName>
    <definedName name="STIRINAJST">"#REF!"</definedName>
    <definedName name="STPON">[1]Osnova!$B$16</definedName>
    <definedName name="SUPERRABAT">[1]Osnova!$B$9</definedName>
    <definedName name="SUPERRABATSIT">[1]Ponudba!$H$463</definedName>
    <definedName name="TEZA">[1]Ponudba!$P$458</definedName>
    <definedName name="_xlnm.Print_Titles" localSheetId="18">CNS!$1:$1</definedName>
    <definedName name="_xlnm.Print_Titles" localSheetId="10">'EI DEA'!$7:$7</definedName>
    <definedName name="_xlnm.Print_Titles" localSheetId="7">'EI Inštalacijski material'!$5:$5</definedName>
    <definedName name="_xlnm.Print_Titles" localSheetId="8">'EI Ozemlj in potenc izenač'!$5:$5</definedName>
    <definedName name="_xlnm.Print_Titles" localSheetId="9">'EI Šibki tok'!$7:$7</definedName>
    <definedName name="_xlnm.Print_Titles" localSheetId="3">'GO popis 1.faza'!$51:$51</definedName>
    <definedName name="_xlnm.Print_Titles" localSheetId="13">'SI I. OGREVANJE IN HLAJENJE'!$1:$3</definedName>
    <definedName name="_xlnm.Print_Titles" localSheetId="14">'SI II. VODOVOD'!$1:$4</definedName>
    <definedName name="_xlnm.Print_Titles" localSheetId="15">'SI III. PREZRAČEVANJE'!$1:$3</definedName>
    <definedName name="_xlnm.Print_Titles" localSheetId="17">'SI V. PID IN NADZOR'!$1:$4</definedName>
    <definedName name="_xlnm.Print_Titles" localSheetId="1">'Varovanje GJ'!$14:$15</definedName>
    <definedName name="TRINAJST">"#REF!"</definedName>
    <definedName name="URA">[1]Osnova!$B$6</definedName>
    <definedName name="V6F15F304" localSheetId="13">"#REF!"</definedName>
    <definedName name="V6F15F304" localSheetId="16">"#REF!"</definedName>
    <definedName name="V6F15F304">"#REF!"</definedName>
    <definedName name="VARIANTA">[1]Osnova!$B$13</definedName>
    <definedName name="Visina">"$#REF!.$D$100:$D$110"</definedName>
    <definedName name="VNOS">"#REF!"</definedName>
    <definedName name="wqd">"#REF!"</definedName>
    <definedName name="wwwwww">"#REF!"</definedName>
    <definedName name="x">"#REF!"</definedName>
    <definedName name="XX">"#REF!"</definedName>
    <definedName name="XXX">"#REF!"</definedName>
    <definedName name="yyyyy">"#REF!"</definedName>
    <definedName name="zacetekr">"#REF!"</definedName>
    <definedName name="ZANKA">"#REF!"</definedName>
    <definedName name="ZANKA1">"#REF!"</definedName>
    <definedName name="ZAVAROVANJA">[1]Osnova!$N$3:$N$10</definedName>
  </definedNames>
  <calcPr calcId="162913"/>
</workbook>
</file>

<file path=xl/calcChain.xml><?xml version="1.0" encoding="utf-8"?>
<calcChain xmlns="http://schemas.openxmlformats.org/spreadsheetml/2006/main">
  <c r="F311" i="15" l="1"/>
  <c r="G85" i="12"/>
  <c r="G83" i="12"/>
  <c r="G81" i="12"/>
  <c r="G79" i="12"/>
  <c r="G77" i="12"/>
  <c r="G75" i="12"/>
  <c r="G45" i="12"/>
  <c r="G11" i="12"/>
  <c r="G87" i="12" s="1"/>
  <c r="G62" i="11"/>
  <c r="G60" i="11"/>
  <c r="G59" i="11"/>
  <c r="G58" i="11"/>
  <c r="G57" i="11"/>
  <c r="G56" i="11"/>
  <c r="G99" i="11"/>
  <c r="G96" i="11"/>
  <c r="G93" i="11"/>
  <c r="G92" i="11"/>
  <c r="G91" i="11"/>
  <c r="G88" i="11"/>
  <c r="G85" i="11"/>
  <c r="G84" i="11"/>
  <c r="G83" i="11"/>
  <c r="G82" i="11"/>
  <c r="G76" i="11"/>
  <c r="G74" i="11"/>
  <c r="G72" i="11"/>
  <c r="G70" i="11"/>
  <c r="G68" i="11"/>
  <c r="G66" i="11"/>
  <c r="G64" i="11"/>
  <c r="G50" i="11"/>
  <c r="G48" i="11"/>
  <c r="G46" i="11"/>
  <c r="G44" i="11"/>
  <c r="G42" i="11"/>
  <c r="G40" i="11"/>
  <c r="G38" i="11"/>
  <c r="G36" i="11"/>
  <c r="G34" i="11"/>
  <c r="G32" i="11"/>
  <c r="G30" i="11"/>
  <c r="G28" i="11"/>
  <c r="G26" i="11"/>
  <c r="G24" i="11"/>
  <c r="G22" i="11"/>
  <c r="G36" i="10"/>
  <c r="G34" i="10"/>
  <c r="G32" i="10"/>
  <c r="G30" i="10"/>
  <c r="G28" i="10"/>
  <c r="G26" i="10"/>
  <c r="G24" i="10"/>
  <c r="G22" i="10"/>
  <c r="G20" i="10"/>
  <c r="G18" i="10"/>
  <c r="G16" i="10"/>
  <c r="G14" i="10"/>
  <c r="G12" i="10"/>
  <c r="G10" i="10"/>
  <c r="G8" i="10"/>
  <c r="G130" i="9"/>
  <c r="G128" i="9"/>
  <c r="G126" i="9"/>
  <c r="G124" i="9"/>
  <c r="G122" i="9"/>
  <c r="G120" i="9"/>
  <c r="G118" i="9"/>
  <c r="G116" i="9"/>
  <c r="G114" i="9"/>
  <c r="G112" i="9"/>
  <c r="G110" i="9"/>
  <c r="G108" i="9"/>
  <c r="G106" i="9"/>
  <c r="G104" i="9"/>
  <c r="G102" i="9"/>
  <c r="G100" i="9"/>
  <c r="G98" i="9"/>
  <c r="G96" i="9"/>
  <c r="G94" i="9"/>
  <c r="G93" i="9"/>
  <c r="G90" i="9"/>
  <c r="G88" i="9"/>
  <c r="G86" i="9"/>
  <c r="G85" i="9"/>
  <c r="G84" i="9"/>
  <c r="G81" i="9"/>
  <c r="G80" i="9"/>
  <c r="G79" i="9"/>
  <c r="G76" i="9"/>
  <c r="G75" i="9"/>
  <c r="G74" i="9"/>
  <c r="G71" i="9"/>
  <c r="G69" i="9"/>
  <c r="G68" i="9"/>
  <c r="G65" i="9"/>
  <c r="G62" i="9"/>
  <c r="G59" i="9"/>
  <c r="G58" i="9"/>
  <c r="G57" i="9"/>
  <c r="G56" i="9"/>
  <c r="G55" i="9"/>
  <c r="G54" i="9"/>
  <c r="G53" i="9"/>
  <c r="G52" i="9"/>
  <c r="G51" i="9"/>
  <c r="G48" i="9"/>
  <c r="G40" i="9"/>
  <c r="G38" i="9"/>
  <c r="G36" i="9"/>
  <c r="G34" i="9"/>
  <c r="G32" i="9"/>
  <c r="G30" i="9"/>
  <c r="G28" i="9"/>
  <c r="G26" i="9"/>
  <c r="G24" i="9"/>
  <c r="G22" i="9"/>
  <c r="G20" i="9"/>
  <c r="G18" i="9"/>
  <c r="G16" i="9"/>
  <c r="G14" i="9"/>
  <c r="G13" i="9"/>
  <c r="G12" i="9"/>
  <c r="G11" i="9"/>
  <c r="G10" i="9"/>
  <c r="G9" i="9"/>
  <c r="G8" i="9"/>
  <c r="G20" i="8"/>
  <c r="G18" i="8"/>
  <c r="G16" i="8"/>
  <c r="G14" i="8"/>
  <c r="G12" i="8"/>
  <c r="G10" i="8"/>
  <c r="L43" i="2"/>
  <c r="G8" i="8"/>
  <c r="G22" i="8" s="1"/>
  <c r="F513" i="4"/>
  <c r="F512" i="4"/>
  <c r="F510" i="4"/>
  <c r="G43" i="7"/>
  <c r="G41" i="7"/>
  <c r="G36" i="7"/>
  <c r="G26" i="7"/>
  <c r="G27" i="7"/>
  <c r="G28" i="7"/>
  <c r="G29" i="7"/>
  <c r="G30" i="7"/>
  <c r="G31" i="7"/>
  <c r="G32" i="7"/>
  <c r="G33" i="7"/>
  <c r="G34" i="7"/>
  <c r="G35" i="7"/>
  <c r="G25" i="7"/>
  <c r="G13" i="7"/>
  <c r="G14" i="7"/>
  <c r="G15" i="7"/>
  <c r="G16" i="7"/>
  <c r="G17" i="7"/>
  <c r="G18" i="7"/>
  <c r="G19" i="7"/>
  <c r="G20" i="7"/>
  <c r="G12" i="7"/>
  <c r="G21" i="7" s="1"/>
  <c r="F23" i="7" s="1"/>
  <c r="G23" i="7" s="1"/>
  <c r="C15" i="6"/>
  <c r="F55" i="4"/>
  <c r="G38" i="10" l="1"/>
  <c r="G40" i="10" s="1"/>
  <c r="G25" i="8"/>
  <c r="G37" i="7"/>
  <c r="F39" i="7" s="1"/>
  <c r="G39" i="7" s="1"/>
  <c r="F6" i="20" l="1"/>
  <c r="F62" i="20" s="1"/>
  <c r="F9" i="20"/>
  <c r="F12" i="20"/>
  <c r="F15" i="20"/>
  <c r="F18" i="20"/>
  <c r="F21" i="20"/>
  <c r="F24" i="20"/>
  <c r="F27" i="20"/>
  <c r="F29" i="20"/>
  <c r="F32" i="20"/>
  <c r="F34" i="20"/>
  <c r="F36" i="20"/>
  <c r="F41" i="20"/>
  <c r="F45" i="20"/>
  <c r="F49" i="20"/>
  <c r="F52" i="20"/>
  <c r="F55" i="20"/>
  <c r="F58" i="20"/>
  <c r="F60" i="20"/>
  <c r="B45" i="12"/>
  <c r="B75" i="12"/>
  <c r="B77" i="12"/>
  <c r="B79" i="12" s="1"/>
  <c r="B81" i="12" s="1"/>
  <c r="B83" i="12" s="1"/>
  <c r="B85" i="12" s="1"/>
  <c r="B87" i="12" s="1"/>
  <c r="B8" i="9"/>
  <c r="B9" i="9"/>
  <c r="B10" i="9"/>
  <c r="B11" i="9"/>
  <c r="B14" i="9"/>
  <c r="G60" i="9"/>
  <c r="G61" i="9"/>
  <c r="G63" i="9"/>
  <c r="G64" i="9"/>
  <c r="G73" i="9"/>
  <c r="B75" i="9"/>
  <c r="B76" i="9"/>
  <c r="G78" i="9"/>
  <c r="B80" i="9"/>
  <c r="B81" i="9"/>
  <c r="G83" i="9"/>
  <c r="B8" i="10"/>
  <c r="B22" i="7"/>
  <c r="B23" i="7"/>
  <c r="B25" i="7" s="1"/>
  <c r="B38" i="7"/>
  <c r="B39" i="7"/>
  <c r="C11" i="6"/>
  <c r="C13" i="6"/>
  <c r="C17" i="6"/>
  <c r="C19" i="6"/>
  <c r="C21" i="6"/>
  <c r="B10" i="8"/>
  <c r="B24" i="11"/>
  <c r="G81" i="11"/>
  <c r="B82" i="11"/>
  <c r="B83" i="11"/>
  <c r="B84" i="11"/>
  <c r="B85" i="11"/>
  <c r="B92" i="11"/>
  <c r="B93" i="11"/>
  <c r="F56" i="4"/>
  <c r="F58" i="4"/>
  <c r="F59" i="4"/>
  <c r="F60" i="4"/>
  <c r="F61" i="4"/>
  <c r="F74" i="4"/>
  <c r="F75" i="4"/>
  <c r="F76" i="4"/>
  <c r="F78" i="4"/>
  <c r="F81" i="4"/>
  <c r="F82" i="4"/>
  <c r="F84" i="4"/>
  <c r="F85" i="4"/>
  <c r="F87" i="4"/>
  <c r="F88" i="4"/>
  <c r="F93" i="4"/>
  <c r="F94" i="4"/>
  <c r="F95" i="4"/>
  <c r="F96" i="4"/>
  <c r="F98" i="4"/>
  <c r="F99" i="4"/>
  <c r="F100" i="4"/>
  <c r="F102" i="4"/>
  <c r="F104" i="4"/>
  <c r="F105" i="4"/>
  <c r="F107" i="4"/>
  <c r="F108" i="4"/>
  <c r="F109" i="4"/>
  <c r="F110" i="4"/>
  <c r="F111" i="4"/>
  <c r="F113" i="4"/>
  <c r="F114" i="4"/>
  <c r="F115" i="4"/>
  <c r="F116" i="4"/>
  <c r="F118" i="4"/>
  <c r="F120" i="4"/>
  <c r="F121" i="4"/>
  <c r="F122" i="4"/>
  <c r="F129" i="4"/>
  <c r="F130" i="4"/>
  <c r="F131" i="4"/>
  <c r="F132" i="4"/>
  <c r="F133" i="4"/>
  <c r="F134" i="4"/>
  <c r="F135" i="4"/>
  <c r="F136" i="4"/>
  <c r="F137" i="4"/>
  <c r="F138" i="4"/>
  <c r="D139" i="4"/>
  <c r="F139" i="4" s="1"/>
  <c r="F140" i="4"/>
  <c r="F145" i="4"/>
  <c r="F148" i="4"/>
  <c r="F149" i="4"/>
  <c r="F150" i="4"/>
  <c r="F151" i="4"/>
  <c r="F152" i="4"/>
  <c r="F153" i="4"/>
  <c r="F154" i="4"/>
  <c r="F155" i="4"/>
  <c r="F156" i="4"/>
  <c r="F157" i="4"/>
  <c r="F158" i="4"/>
  <c r="F159" i="4"/>
  <c r="F160" i="4"/>
  <c r="F161" i="4"/>
  <c r="F162" i="4"/>
  <c r="F163" i="4"/>
  <c r="F164" i="4"/>
  <c r="F166" i="4"/>
  <c r="F167" i="4"/>
  <c r="F168" i="4"/>
  <c r="F169" i="4"/>
  <c r="F171" i="4"/>
  <c r="F172" i="4"/>
  <c r="F173" i="4"/>
  <c r="F174" i="4"/>
  <c r="F176" i="4"/>
  <c r="F177" i="4"/>
  <c r="F178" i="4"/>
  <c r="F179" i="4"/>
  <c r="F180" i="4"/>
  <c r="F189" i="4"/>
  <c r="F190" i="4"/>
  <c r="F193" i="4"/>
  <c r="F194" i="4"/>
  <c r="F195" i="4"/>
  <c r="F196" i="4"/>
  <c r="F197" i="4"/>
  <c r="F198" i="4"/>
  <c r="F199" i="4"/>
  <c r="F200" i="4"/>
  <c r="F201" i="4"/>
  <c r="F202" i="4"/>
  <c r="F203" i="4"/>
  <c r="F204" i="4"/>
  <c r="F206" i="4"/>
  <c r="F207" i="4"/>
  <c r="F208" i="4"/>
  <c r="F209" i="4"/>
  <c r="F210" i="4"/>
  <c r="F211" i="4"/>
  <c r="F212" i="4"/>
  <c r="F213" i="4"/>
  <c r="F215" i="4"/>
  <c r="F216" i="4"/>
  <c r="F217" i="4"/>
  <c r="F218" i="4"/>
  <c r="F219" i="4"/>
  <c r="F221" i="4"/>
  <c r="F222" i="4"/>
  <c r="F223" i="4"/>
  <c r="F224" i="4"/>
  <c r="F235" i="4"/>
  <c r="F240" i="4"/>
  <c r="F245" i="4"/>
  <c r="F250" i="4"/>
  <c r="F252" i="4"/>
  <c r="F257" i="4"/>
  <c r="F261" i="4"/>
  <c r="F269" i="4"/>
  <c r="F273" i="4"/>
  <c r="F275" i="4"/>
  <c r="F279" i="4"/>
  <c r="F280" i="4"/>
  <c r="F286" i="4"/>
  <c r="F289" i="4"/>
  <c r="F295" i="4"/>
  <c r="F296" i="4"/>
  <c r="F297" i="4"/>
  <c r="F298" i="4"/>
  <c r="F299" i="4"/>
  <c r="F301" i="4"/>
  <c r="F302" i="4"/>
  <c r="F303" i="4"/>
  <c r="F305" i="4"/>
  <c r="F306" i="4"/>
  <c r="F307" i="4"/>
  <c r="F308" i="4"/>
  <c r="F309" i="4"/>
  <c r="F315" i="4"/>
  <c r="F319" i="4"/>
  <c r="F325" i="4"/>
  <c r="D327" i="4"/>
  <c r="F327" i="4" s="1"/>
  <c r="F328" i="4"/>
  <c r="F329" i="4"/>
  <c r="F333" i="4"/>
  <c r="F342" i="4"/>
  <c r="F345" i="4"/>
  <c r="F348" i="4"/>
  <c r="F354" i="4"/>
  <c r="F355" i="4"/>
  <c r="F357" i="4"/>
  <c r="F361" i="4"/>
  <c r="F372" i="4"/>
  <c r="F382" i="4"/>
  <c r="F389" i="4"/>
  <c r="F393" i="4"/>
  <c r="F394" i="4"/>
  <c r="F404" i="4"/>
  <c r="F412" i="4"/>
  <c r="F418" i="4"/>
  <c r="F420" i="4"/>
  <c r="F426" i="4"/>
  <c r="F432" i="4"/>
  <c r="F438" i="4"/>
  <c r="F444" i="4"/>
  <c r="F447" i="4"/>
  <c r="F449" i="4"/>
  <c r="F460" i="4"/>
  <c r="F467" i="4"/>
  <c r="F478" i="4"/>
  <c r="F484" i="4"/>
  <c r="F486" i="4"/>
  <c r="F487" i="4"/>
  <c r="F488" i="4"/>
  <c r="F489" i="4"/>
  <c r="F490" i="4"/>
  <c r="F491" i="4"/>
  <c r="F492" i="4"/>
  <c r="F502" i="4"/>
  <c r="F503" i="4"/>
  <c r="F504" i="4"/>
  <c r="F505" i="4"/>
  <c r="F506" i="4"/>
  <c r="F507" i="4"/>
  <c r="F509" i="4"/>
  <c r="F528" i="4"/>
  <c r="F537" i="4"/>
  <c r="F548" i="4"/>
  <c r="F549" i="4"/>
  <c r="F550" i="4"/>
  <c r="F551" i="4"/>
  <c r="F552" i="4"/>
  <c r="F555" i="4"/>
  <c r="F556" i="4"/>
  <c r="F557" i="4"/>
  <c r="F558" i="4"/>
  <c r="F563" i="4"/>
  <c r="F577" i="4"/>
  <c r="F583" i="4"/>
  <c r="F584" i="4"/>
  <c r="F585" i="4"/>
  <c r="F593" i="4"/>
  <c r="F595" i="4"/>
  <c r="F597" i="4"/>
  <c r="F598" i="4"/>
  <c r="F600" i="4"/>
  <c r="F611" i="4"/>
  <c r="F612" i="4"/>
  <c r="F613" i="4"/>
  <c r="F615" i="4"/>
  <c r="F616" i="4"/>
  <c r="F617" i="4"/>
  <c r="F619" i="4"/>
  <c r="F620" i="4"/>
  <c r="F621" i="4"/>
  <c r="F626" i="4"/>
  <c r="F627" i="4"/>
  <c r="F628" i="4"/>
  <c r="F633" i="4"/>
  <c r="F636" i="4"/>
  <c r="D641" i="4"/>
  <c r="F641" i="4" s="1"/>
  <c r="F642" i="4"/>
  <c r="F644" i="4"/>
  <c r="F645" i="4"/>
  <c r="D647" i="4"/>
  <c r="F647" i="4"/>
  <c r="F676" i="4"/>
  <c r="F690" i="4"/>
  <c r="A7" i="15"/>
  <c r="A14" i="15" s="1"/>
  <c r="F9" i="15"/>
  <c r="F10" i="15"/>
  <c r="F15" i="15"/>
  <c r="F20" i="15"/>
  <c r="F25" i="15"/>
  <c r="F30" i="15"/>
  <c r="F35" i="15"/>
  <c r="F40" i="15"/>
  <c r="F46" i="15"/>
  <c r="F47" i="15"/>
  <c r="F48" i="15"/>
  <c r="F54" i="15"/>
  <c r="F55" i="15"/>
  <c r="F57" i="15"/>
  <c r="F63" i="15"/>
  <c r="F68" i="15"/>
  <c r="F70" i="15"/>
  <c r="F72" i="15"/>
  <c r="F79" i="15"/>
  <c r="F88" i="15"/>
  <c r="F92" i="15"/>
  <c r="F93" i="15"/>
  <c r="F98" i="15"/>
  <c r="F101" i="15"/>
  <c r="F104" i="15"/>
  <c r="F106" i="15"/>
  <c r="F109" i="15"/>
  <c r="F112" i="15"/>
  <c r="F117" i="15"/>
  <c r="F169" i="15"/>
  <c r="F170" i="15"/>
  <c r="F171" i="15"/>
  <c r="F172" i="15"/>
  <c r="F196" i="15"/>
  <c r="F213" i="15"/>
  <c r="F216" i="15"/>
  <c r="F226" i="15"/>
  <c r="F234" i="15"/>
  <c r="F240" i="15"/>
  <c r="F243" i="15"/>
  <c r="F244" i="15"/>
  <c r="F249" i="15"/>
  <c r="F250" i="15"/>
  <c r="F253" i="15"/>
  <c r="F256" i="15"/>
  <c r="F259" i="15"/>
  <c r="F264" i="15"/>
  <c r="F274" i="15"/>
  <c r="F279" i="15"/>
  <c r="F284" i="15"/>
  <c r="F287" i="15"/>
  <c r="F292" i="15"/>
  <c r="F293" i="15"/>
  <c r="F295" i="15"/>
  <c r="F298" i="15"/>
  <c r="F300" i="15"/>
  <c r="F303" i="15"/>
  <c r="F305" i="15"/>
  <c r="F308" i="15"/>
  <c r="F313" i="15"/>
  <c r="A8" i="16"/>
  <c r="F9" i="16"/>
  <c r="F160" i="16" s="1"/>
  <c r="F10" i="16"/>
  <c r="F11" i="16"/>
  <c r="F12" i="16"/>
  <c r="F15" i="16"/>
  <c r="F18" i="16"/>
  <c r="F21" i="16"/>
  <c r="F24" i="16"/>
  <c r="F27" i="16"/>
  <c r="F30" i="16"/>
  <c r="F31" i="16"/>
  <c r="F34" i="16"/>
  <c r="F35" i="16"/>
  <c r="F36" i="16"/>
  <c r="F40" i="16"/>
  <c r="F45" i="16"/>
  <c r="F46" i="16"/>
  <c r="F51" i="16"/>
  <c r="F52" i="16"/>
  <c r="F56" i="16"/>
  <c r="F60" i="16"/>
  <c r="F65" i="16"/>
  <c r="F66" i="16"/>
  <c r="F67" i="16"/>
  <c r="F68" i="16"/>
  <c r="F71" i="16"/>
  <c r="F72" i="16"/>
  <c r="F75" i="16"/>
  <c r="F124" i="16"/>
  <c r="F127" i="16"/>
  <c r="F131" i="16"/>
  <c r="F134" i="16"/>
  <c r="F135" i="16"/>
  <c r="F144" i="16"/>
  <c r="F145" i="16"/>
  <c r="F146" i="16"/>
  <c r="F148" i="16"/>
  <c r="F150" i="16"/>
  <c r="F152" i="16"/>
  <c r="F155" i="16"/>
  <c r="F156" i="16"/>
  <c r="F158" i="16"/>
  <c r="A5" i="17"/>
  <c r="F113" i="17"/>
  <c r="F367" i="17" s="1"/>
  <c r="A116" i="17"/>
  <c r="A170" i="17" s="1"/>
  <c r="F167" i="17"/>
  <c r="F175" i="17"/>
  <c r="F185" i="17"/>
  <c r="F193" i="17"/>
  <c r="F203" i="17"/>
  <c r="F214" i="17"/>
  <c r="F225" i="17"/>
  <c r="F230" i="17"/>
  <c r="F231" i="17"/>
  <c r="F235" i="17"/>
  <c r="F236" i="17"/>
  <c r="F237" i="17"/>
  <c r="F238" i="17"/>
  <c r="F243" i="17"/>
  <c r="F248" i="17"/>
  <c r="F253" i="17"/>
  <c r="F254" i="17"/>
  <c r="F259" i="17"/>
  <c r="F264" i="17"/>
  <c r="F265" i="17"/>
  <c r="F268" i="17"/>
  <c r="F269" i="17"/>
  <c r="F270" i="17"/>
  <c r="F271" i="17"/>
  <c r="F276" i="17"/>
  <c r="F288" i="17"/>
  <c r="F293" i="17"/>
  <c r="F297" i="17"/>
  <c r="F298" i="17"/>
  <c r="F299" i="17"/>
  <c r="F300" i="17"/>
  <c r="F306" i="17"/>
  <c r="F307" i="17"/>
  <c r="F308" i="17"/>
  <c r="F309" i="17"/>
  <c r="F314" i="17"/>
  <c r="F315" i="17"/>
  <c r="F321" i="17"/>
  <c r="F326" i="17"/>
  <c r="F328" i="17"/>
  <c r="F331" i="17"/>
  <c r="F334" i="17"/>
  <c r="F337" i="17"/>
  <c r="F338" i="17"/>
  <c r="F342" i="17"/>
  <c r="F347" i="17"/>
  <c r="F352" i="17"/>
  <c r="F356" i="17"/>
  <c r="F359" i="17"/>
  <c r="F361" i="17"/>
  <c r="F363" i="17"/>
  <c r="F365" i="17"/>
  <c r="A5" i="18"/>
  <c r="F6" i="18"/>
  <c r="F9" i="18"/>
  <c r="F12" i="18"/>
  <c r="F13" i="18"/>
  <c r="F16" i="18"/>
  <c r="F17" i="18"/>
  <c r="F20" i="18"/>
  <c r="F23" i="18"/>
  <c r="F42" i="18" s="1"/>
  <c r="F26" i="18"/>
  <c r="F30" i="18"/>
  <c r="F32" i="18"/>
  <c r="F34" i="18"/>
  <c r="F36" i="18"/>
  <c r="F38" i="18"/>
  <c r="F40" i="18"/>
  <c r="A11" i="13"/>
  <c r="B11" i="13"/>
  <c r="A12" i="13"/>
  <c r="B12" i="13"/>
  <c r="A13" i="13"/>
  <c r="B13" i="13"/>
  <c r="A14" i="13"/>
  <c r="B14" i="13"/>
  <c r="A15" i="13"/>
  <c r="B15" i="13"/>
  <c r="F6" i="19"/>
  <c r="F1" i="19"/>
  <c r="D15" i="13" s="1"/>
  <c r="A7" i="19"/>
  <c r="F8" i="19"/>
  <c r="L20" i="2"/>
  <c r="I103" i="2" s="1"/>
  <c r="L103" i="2" s="1"/>
  <c r="L24" i="2"/>
  <c r="L28" i="2"/>
  <c r="L33" i="2"/>
  <c r="L50" i="2"/>
  <c r="G56" i="2"/>
  <c r="L56" i="2"/>
  <c r="L61" i="2"/>
  <c r="L66" i="2"/>
  <c r="L71" i="2"/>
  <c r="L78" i="2"/>
  <c r="G85" i="2"/>
  <c r="L85" i="2"/>
  <c r="L90" i="2"/>
  <c r="L95" i="2"/>
  <c r="L99" i="2"/>
  <c r="B26" i="11"/>
  <c r="B12" i="8"/>
  <c r="B14" i="8" s="1"/>
  <c r="B10" i="10"/>
  <c r="B16" i="9"/>
  <c r="B18" i="9"/>
  <c r="B28" i="11"/>
  <c r="B30" i="11" s="1"/>
  <c r="B12" i="10"/>
  <c r="B14" i="10" s="1"/>
  <c r="B20" i="9"/>
  <c r="B22" i="9"/>
  <c r="F648" i="4" l="1"/>
  <c r="F31" i="4" s="1"/>
  <c r="F586" i="4"/>
  <c r="F27" i="4" s="1"/>
  <c r="E514" i="4"/>
  <c r="F514" i="4" s="1"/>
  <c r="F515" i="4"/>
  <c r="E141" i="4"/>
  <c r="F629" i="4"/>
  <c r="F29" i="4" s="1"/>
  <c r="E334" i="4"/>
  <c r="F334" i="4" s="1"/>
  <c r="F335" i="4" s="1"/>
  <c r="F19" i="4" s="1"/>
  <c r="E123" i="4"/>
  <c r="F123" i="4" s="1"/>
  <c r="F124" i="4" s="1"/>
  <c r="F349" i="4"/>
  <c r="F20" i="4" s="1"/>
  <c r="F32" i="4"/>
  <c r="F687" i="4"/>
  <c r="F493" i="4"/>
  <c r="F494" i="4"/>
  <c r="E493" i="4"/>
  <c r="F637" i="4"/>
  <c r="F30" i="4" s="1"/>
  <c r="E310" i="4"/>
  <c r="F310" i="4" s="1"/>
  <c r="F311" i="4" s="1"/>
  <c r="F18" i="4" s="1"/>
  <c r="E225" i="4"/>
  <c r="F225" i="4" s="1"/>
  <c r="F226" i="4" s="1"/>
  <c r="F17" i="4" s="1"/>
  <c r="E181" i="4"/>
  <c r="F181" i="4" s="1"/>
  <c r="F182" i="4" s="1"/>
  <c r="F16" i="4" s="1"/>
  <c r="F720" i="4"/>
  <c r="F33" i="4" s="1"/>
  <c r="F602" i="4"/>
  <c r="F28" i="4" s="1"/>
  <c r="E601" i="4"/>
  <c r="F601" i="4" s="1"/>
  <c r="F21" i="4"/>
  <c r="F362" i="4"/>
  <c r="F141" i="4"/>
  <c r="F142" i="4" s="1"/>
  <c r="F62" i="4"/>
  <c r="F13" i="4" s="1"/>
  <c r="C16" i="1"/>
  <c r="F1" i="16"/>
  <c r="D12" i="13" s="1"/>
  <c r="F315" i="15"/>
  <c r="F1" i="15" s="1"/>
  <c r="D11" i="13" s="1"/>
  <c r="G101" i="11"/>
  <c r="G103" i="11" s="1"/>
  <c r="G132" i="9"/>
  <c r="G134" i="9"/>
  <c r="G137" i="9" s="1"/>
  <c r="L105" i="2"/>
  <c r="C12" i="1" s="1"/>
  <c r="G13" i="6"/>
  <c r="G45" i="7"/>
  <c r="B32" i="11"/>
  <c r="B34" i="11"/>
  <c r="F1" i="17"/>
  <c r="D13" i="13" s="1"/>
  <c r="B16" i="10"/>
  <c r="A19" i="15"/>
  <c r="B18" i="8"/>
  <c r="F15" i="4"/>
  <c r="F1" i="18"/>
  <c r="D14" i="13" s="1"/>
  <c r="B24" i="9"/>
  <c r="F26" i="4"/>
  <c r="A8" i="18"/>
  <c r="A11" i="18" s="1"/>
  <c r="B41" i="7"/>
  <c r="G89" i="12"/>
  <c r="G21" i="6" s="1"/>
  <c r="B16" i="8"/>
  <c r="B20" i="8" s="1"/>
  <c r="F14" i="4"/>
  <c r="A14" i="16"/>
  <c r="A178" i="17"/>
  <c r="F25" i="4" l="1"/>
  <c r="F34" i="4" s="1"/>
  <c r="D17" i="13"/>
  <c r="C15" i="1" s="1"/>
  <c r="G106" i="11"/>
  <c r="G15" i="6"/>
  <c r="F22" i="4"/>
  <c r="G48" i="7"/>
  <c r="G11" i="6" s="1"/>
  <c r="A15" i="18"/>
  <c r="A19" i="18"/>
  <c r="G19" i="6"/>
  <c r="A188" i="17"/>
  <c r="A17" i="16"/>
  <c r="B43" i="7"/>
  <c r="B45" i="7" s="1"/>
  <c r="B22" i="8"/>
  <c r="B36" i="11"/>
  <c r="B26" i="9"/>
  <c r="B28" i="9"/>
  <c r="A196" i="17"/>
  <c r="A24" i="15"/>
  <c r="B30" i="9"/>
  <c r="B18" i="10"/>
  <c r="A25" i="18"/>
  <c r="A28" i="18"/>
  <c r="A22" i="18"/>
  <c r="A32" i="18" s="1"/>
  <c r="A20" i="16"/>
  <c r="G43" i="10" l="1"/>
  <c r="G17" i="6" s="1"/>
  <c r="G26" i="6" s="1"/>
  <c r="C14" i="1" s="1"/>
  <c r="F36" i="4"/>
  <c r="C13" i="1" s="1"/>
  <c r="A34" i="18"/>
  <c r="B22" i="10"/>
  <c r="B20" i="10"/>
  <c r="A207" i="17"/>
  <c r="A23" i="16"/>
  <c r="A218" i="17"/>
  <c r="B38" i="11"/>
  <c r="A29" i="15"/>
  <c r="B32" i="9"/>
  <c r="C18" i="1" l="1"/>
  <c r="C19" i="1" s="1"/>
  <c r="C20" i="1" s="1"/>
  <c r="A234" i="17"/>
  <c r="A247" i="17"/>
  <c r="B34" i="9"/>
  <c r="A229" i="17"/>
  <c r="B24" i="10"/>
  <c r="B30" i="10" s="1"/>
  <c r="B26" i="10"/>
  <c r="B28" i="10"/>
  <c r="A36" i="18"/>
  <c r="A38" i="18" s="1"/>
  <c r="A26" i="16"/>
  <c r="B40" i="11"/>
  <c r="A242" i="17"/>
  <c r="A32" i="15"/>
  <c r="A37" i="15"/>
  <c r="B36" i="9"/>
  <c r="B32" i="10" l="1"/>
  <c r="B34" i="10" s="1"/>
  <c r="B36" i="10" s="1"/>
  <c r="B38" i="10" s="1"/>
  <c r="B40" i="10" s="1"/>
  <c r="A252" i="17"/>
  <c r="B38" i="9"/>
  <c r="A40" i="18"/>
  <c r="A42" i="18" s="1"/>
  <c r="A61" i="15"/>
  <c r="A29" i="16"/>
  <c r="A33" i="16" s="1"/>
  <c r="A38" i="16" s="1"/>
  <c r="A44" i="15"/>
  <c r="A52" i="15"/>
  <c r="B42" i="11"/>
  <c r="A42" i="16" l="1"/>
  <c r="B44" i="11"/>
  <c r="B46" i="11" s="1"/>
  <c r="A258" i="17"/>
  <c r="A68" i="15"/>
  <c r="B40" i="9"/>
  <c r="B48" i="11" l="1"/>
  <c r="B50" i="11" s="1"/>
  <c r="B56" i="11" s="1"/>
  <c r="B64" i="11" s="1"/>
  <c r="B66" i="11"/>
  <c r="B68" i="11" s="1"/>
  <c r="B70" i="11" s="1"/>
  <c r="B72" i="11" s="1"/>
  <c r="B74" i="11" s="1"/>
  <c r="B76" i="11" s="1"/>
  <c r="B81" i="11" s="1"/>
  <c r="B87" i="11" s="1"/>
  <c r="B90" i="11" s="1"/>
  <c r="B95" i="11" s="1"/>
  <c r="B98" i="11" s="1"/>
  <c r="B101" i="11" s="1"/>
  <c r="B103" i="11" s="1"/>
  <c r="A70" i="15"/>
  <c r="A76" i="15"/>
  <c r="A83" i="15" s="1"/>
  <c r="A91" i="15" s="1"/>
  <c r="A97" i="15" s="1"/>
  <c r="A100" i="15" s="1"/>
  <c r="A103" i="15" s="1"/>
  <c r="A106" i="15" s="1"/>
  <c r="A108" i="15" s="1"/>
  <c r="A111" i="15" s="1"/>
  <c r="A116" i="15" s="1"/>
  <c r="A121" i="15" s="1"/>
  <c r="A175" i="15" s="1"/>
  <c r="A199" i="15" s="1"/>
  <c r="A216" i="15" s="1"/>
  <c r="A218" i="15" s="1"/>
  <c r="A228" i="15" s="1"/>
  <c r="A48" i="16"/>
  <c r="A263" i="17"/>
  <c r="A267" i="17"/>
  <c r="A275" i="17" s="1"/>
  <c r="A280" i="17" s="1"/>
  <c r="A292" i="17" s="1"/>
  <c r="A295" i="17" s="1"/>
  <c r="A304" i="17" s="1"/>
  <c r="A313" i="17" s="1"/>
  <c r="A319" i="17" s="1"/>
  <c r="A325" i="17" s="1"/>
  <c r="A328" i="17" s="1"/>
  <c r="A330" i="17" s="1"/>
  <c r="A333" i="17" s="1"/>
  <c r="A336" i="17" s="1"/>
  <c r="A340" i="17" s="1"/>
  <c r="A345" i="17" s="1"/>
  <c r="A350" i="17" s="1"/>
  <c r="A355" i="17" s="1"/>
  <c r="A359" i="17" s="1"/>
  <c r="A361" i="17" s="1"/>
  <c r="A363" i="17" s="1"/>
  <c r="A365" i="17" s="1"/>
  <c r="A367" i="17" s="1"/>
  <c r="A72" i="15"/>
  <c r="B42" i="9"/>
  <c r="B50" i="9" l="1"/>
  <c r="A54" i="16"/>
  <c r="A236" i="15"/>
  <c r="A242" i="15" s="1"/>
  <c r="A248" i="15" s="1"/>
  <c r="A252" i="15" s="1"/>
  <c r="A256" i="15" s="1"/>
  <c r="A258" i="15" s="1"/>
  <c r="A261" i="15" s="1"/>
  <c r="A269" i="15" s="1"/>
  <c r="A277" i="15" s="1"/>
  <c r="A283" i="15" s="1"/>
  <c r="A286" i="15" s="1"/>
  <c r="A291" i="15" s="1"/>
  <c r="A295" i="15" s="1"/>
  <c r="A297" i="15" s="1"/>
  <c r="A300" i="15" s="1"/>
  <c r="A302" i="15" s="1"/>
  <c r="A305" i="15" s="1"/>
  <c r="A307" i="15" s="1"/>
  <c r="A310" i="15" s="1"/>
  <c r="A313" i="15" s="1"/>
  <c r="A315" i="15" s="1"/>
  <c r="A58" i="16" l="1"/>
  <c r="A62" i="16" s="1"/>
  <c r="A70" i="16" s="1"/>
  <c r="A74" i="16" s="1"/>
  <c r="A77" i="16" s="1"/>
  <c r="A126" i="16" s="1"/>
  <c r="A129" i="16" s="1"/>
  <c r="A133" i="16" s="1"/>
  <c r="A137" i="16" s="1"/>
  <c r="A148" i="16" s="1"/>
  <c r="A150" i="16" s="1"/>
  <c r="A152" i="16" s="1"/>
  <c r="A154" i="16" s="1"/>
  <c r="A158" i="16" s="1"/>
  <c r="A160" i="16" s="1"/>
  <c r="B61" i="9"/>
  <c r="B64" i="9" s="1"/>
  <c r="B67" i="9" s="1"/>
  <c r="B71" i="9" s="1"/>
  <c r="B73" i="9" s="1"/>
  <c r="B78" i="9" s="1"/>
  <c r="B83" i="9" s="1"/>
  <c r="B88" i="9" s="1"/>
  <c r="B90" i="9" s="1"/>
  <c r="B92" i="9" s="1"/>
  <c r="B96" i="9" s="1"/>
  <c r="B98" i="9" s="1"/>
  <c r="B100" i="9" s="1"/>
  <c r="B102" i="9" s="1"/>
  <c r="B104" i="9" s="1"/>
  <c r="B106" i="9" s="1"/>
  <c r="B108" i="9" s="1"/>
  <c r="B110" i="9" s="1"/>
  <c r="B112" i="9" s="1"/>
  <c r="B114" i="9" s="1"/>
  <c r="B116" i="9" s="1"/>
  <c r="B118" i="9" s="1"/>
  <c r="B120" i="9" s="1"/>
  <c r="B122" i="9" s="1"/>
  <c r="B124" i="9" s="1"/>
  <c r="B126" i="9" s="1"/>
  <c r="B128" i="9" s="1"/>
  <c r="B130" i="9" s="1"/>
  <c r="B132" i="9" s="1"/>
  <c r="B134" i="9" s="1"/>
</calcChain>
</file>

<file path=xl/sharedStrings.xml><?xml version="1.0" encoding="utf-8"?>
<sst xmlns="http://schemas.openxmlformats.org/spreadsheetml/2006/main" count="3390" uniqueCount="2026">
  <si>
    <t>investitor:
ŽALE Javno podjetje, d.o.o.</t>
  </si>
  <si>
    <t>objekt:
UPEPELJEVALNICA, NOVOGARDNJA-PRIZIDAVA</t>
  </si>
  <si>
    <t>vsebina:
REKAPITULACIJA</t>
  </si>
  <si>
    <t>REKAPITULACIJA</t>
  </si>
  <si>
    <t>VAROVANJE GRADBENE JAME</t>
  </si>
  <si>
    <t>GRADBENO OBRTNIŠKA DELA 1.FAZA</t>
  </si>
  <si>
    <t>ELEKTRO INSTALACIJE IN OPREMA</t>
  </si>
  <si>
    <t>STROJNE INSTALACIJE IN OPREMA</t>
  </si>
  <si>
    <t>CENTRALNI NADZORNI SISTEM</t>
  </si>
  <si>
    <t>VSA DELA SKUPAJ BREZ DDV</t>
  </si>
  <si>
    <t>22% DDV</t>
  </si>
  <si>
    <t>VSA DELA SKUPAJ Z DDV</t>
  </si>
  <si>
    <t>ZAČASNO VAROVANJE IZKOPA - UPEPELJEVALNICA ŽALE</t>
  </si>
  <si>
    <t>PROJEKTANTSKI POPIS DEL</t>
  </si>
  <si>
    <t xml:space="preserve">Opozorilo:   Začasna varovalna konstrukcija se izvaja v prostoru omejene višine, zato mora izvajalec </t>
  </si>
  <si>
    <t xml:space="preserve">predvideti  ustrezno strojno opremo. </t>
  </si>
  <si>
    <t xml:space="preserve">Pri izvedbi jet-grouting pilotov bo na nekaj mestih potrebno prevrtati armiranobetonsko peto  </t>
  </si>
  <si>
    <t>obodnega/podpornega zidu. Za izvedbo povezovalne/sidrne grede, bo na teh mestih potrebno izsekati</t>
  </si>
  <si>
    <t>temeljne pete. Pri izsekavanju zagotoviti čimmanjše vibracije!</t>
  </si>
  <si>
    <t xml:space="preserve">  Opis dela      </t>
  </si>
  <si>
    <t xml:space="preserve">      Cena na</t>
  </si>
  <si>
    <t>Oznaka</t>
  </si>
  <si>
    <t>/</t>
  </si>
  <si>
    <t>Enota mere</t>
  </si>
  <si>
    <t>Količina</t>
  </si>
  <si>
    <t xml:space="preserve">       en. mere</t>
  </si>
  <si>
    <t xml:space="preserve">         Znesek</t>
  </si>
  <si>
    <t xml:space="preserve">Pripravljalna in zaključna dela (ureditev gradbišča za izvedbo začasne  </t>
  </si>
  <si>
    <t xml:space="preserve"> varovalne konstrukcije, zaščita obstoječega objekta)</t>
  </si>
  <si>
    <t>pavšal:</t>
  </si>
  <si>
    <t xml:space="preserve">Zakoličba jet-grouting pilotov glede na osnovno zakoličbo objekta </t>
  </si>
  <si>
    <t>Prevoz stroja in opreme za izvajanje jet grouting pilotov</t>
  </si>
  <si>
    <t>pavšal</t>
  </si>
  <si>
    <t>Prevoz strojev in opreme za izvajanje torkreta in začasnih geotehniških</t>
  </si>
  <si>
    <t>sider</t>
  </si>
  <si>
    <t>Izdelava jet grouting pilotov - vsebuje vrtanje, dobavo in vgradnjo</t>
  </si>
  <si>
    <t>injekcisjke mase, poraba cementa povpr. 250 kg/m1,</t>
  </si>
  <si>
    <t>armature S500B, fi 32</t>
  </si>
  <si>
    <t>kom.</t>
  </si>
  <si>
    <t>34</t>
  </si>
  <si>
    <t>cement CEM II 32,5 N 250kg/m1</t>
  </si>
  <si>
    <t>armatura S500-B, fi 32 v kg:</t>
  </si>
  <si>
    <t>vrtanje v armirani beton temeljnih pet ocena 10*0,4 m!</t>
  </si>
  <si>
    <t>skupna dolžina vrtanja</t>
  </si>
  <si>
    <t xml:space="preserve">Izdelava vertikalnega armiranega torkreta - izravnava jet grouting  </t>
  </si>
  <si>
    <t xml:space="preserve">pilotov v debelini 5 do 15 cm, v mešalni postaji mešanica C 25/30,    </t>
  </si>
  <si>
    <t>S500 Q 196, s pritrditvami armaturnih mrež 2 sidro/m2,</t>
  </si>
  <si>
    <t>posamezen segment torkreta  je višine do max. 2,5 m</t>
  </si>
  <si>
    <t>m2</t>
  </si>
  <si>
    <t>Q 196</t>
  </si>
  <si>
    <t>kg</t>
  </si>
  <si>
    <t>Izsekavanje jet grouting slopov in izravnava do dna vezne grede</t>
  </si>
  <si>
    <t>vključno z nakladanjem in odvozom na trajno deponijo</t>
  </si>
  <si>
    <t>ocena</t>
  </si>
  <si>
    <t>m3</t>
  </si>
  <si>
    <t>Izsekavanje temeljnih pet za povezovalno/sidrno gredo</t>
  </si>
  <si>
    <t xml:space="preserve">Mehansko (delno strojno, delno ročno) čiščenje površine varovalne </t>
  </si>
  <si>
    <t>konstrukcije nesprijetih delcev zemljine in ravnanje izboklin</t>
  </si>
  <si>
    <t xml:space="preserve">Izdelava  sidrnih gred 0,60/0,40  na vrhu jetov </t>
  </si>
  <si>
    <t xml:space="preserve">armatura RA S 500  </t>
  </si>
  <si>
    <t>dolžina</t>
  </si>
  <si>
    <t>m</t>
  </si>
  <si>
    <t>beton C 25/30, XC2</t>
  </si>
  <si>
    <t>upoštevana neto količina betona!</t>
  </si>
  <si>
    <t xml:space="preserve">Izdelava vezne grede 0,60/0,40  na vrhu jetov </t>
  </si>
  <si>
    <t>Dobava in vgradnja začasnih geotehničnih sider</t>
  </si>
  <si>
    <t>sidro 3*0,6"   Lp = 6,0 m, Lv = 6,0 m</t>
  </si>
  <si>
    <t>kom</t>
  </si>
  <si>
    <t>skupna dolžina</t>
  </si>
  <si>
    <t xml:space="preserve">Sprotno čiščenje razlite cementne mase  na planumu delovnega </t>
  </si>
  <si>
    <t xml:space="preserve"> platoja z odvozom na trajno deponijo</t>
  </si>
  <si>
    <t>Precizni geodetski monitoring 7 reperjev</t>
  </si>
  <si>
    <t>osnovne meritve, min. tri ponovitve z izdelavo elaborata</t>
  </si>
  <si>
    <t>kompl.</t>
  </si>
  <si>
    <t xml:space="preserve">Komisijski pregled poslovilne dvorane  pred pričetkom del  </t>
  </si>
  <si>
    <t xml:space="preserve">Dodatna in nepredvidena dela - 3% vseh del </t>
  </si>
  <si>
    <t>3% del</t>
  </si>
  <si>
    <t xml:space="preserve">VREDNOST DEL </t>
  </si>
  <si>
    <t>Ljubljana,  20. 12. 2022</t>
  </si>
  <si>
    <t>Odg. projektantka načrta:   Andreja KOVAČIČ, univ.dipl.inž.gradb.</t>
  </si>
  <si>
    <t>SPLOŠNE OPOMBE</t>
  </si>
  <si>
    <t>Vsi projekti z načrti in vsemi grafičnimi prilogami, kot tudi ves tekstovni del, vsa poročila in vsi opisi ter sheme so sestavni del tega popisa del in jih mora ponudnik obvezno upoštevati pri sami izdelavi ponudbe. Navedene načrte, grafične priloge, ves tekstualni del, vsa poročila, vsa poročila in vsi opisi ter sheme mora ponudnik upoštevati tudi če se besedilo popisa ne sklicuje na konkretne sheme.</t>
  </si>
  <si>
    <t xml:space="preserve">Izdelavo ponudb in izvedbo projekta je potrebno izdelati skladno z načrtom. Načrt je potrebno upoštevati v celoti (risbe, opisi in popisi). </t>
  </si>
  <si>
    <t>Pri izdelavi ponudbe je upoštevati vsa določila gradbene pogodbe iz razpisne dokumentacije.</t>
  </si>
  <si>
    <t>V primeru tiskarskih napak in morebitnih neskladij v projektu, je ponudnik ali izvajalec dolžan na to opozoriti odgovornega projektanta.</t>
  </si>
  <si>
    <t>Ponudnik ali izvajalec je dolžan pred pričetkom del pregledati dokumentacijo in opozoriti na morebitno tehnično pomanjkljivost izvedbenih detajlov, risb, opisov ali popisov. Predloge potrdita odgovorni projektant in vodja nadzora.</t>
  </si>
  <si>
    <t>V sklop izvajalčeve ponudbe sodijo vsi montažni načrti, ki jih pred izvedbo glede tehnične pravilnosti, zahtevane kakovosti in izgleda potrdi odgovorni projektant.</t>
  </si>
  <si>
    <t>Kjer ni opredeljenega izvedbenega industrijskega detajla ali izdelka, ga mora izvajalec pred izvedbo predstaviti, izbor potrdita odgovorni projektant in odgovorni nadzornik.</t>
  </si>
  <si>
    <t>Izvajalec je dolžan poskrbeti, da so vgrajeni materiali in rešitve skladne z zakonodajo in smernicami!</t>
  </si>
  <si>
    <t>Izvajalec je za vsa področja dela dolžan spoštovati veljavno zakonodajo tudi v primerih sprememb zakonov in pravilnikov v času izvajanja pogodbenih del.</t>
  </si>
  <si>
    <t>V ceni pogodbenih postavke je zajeti:</t>
  </si>
  <si>
    <t xml:space="preserve">Izdelavo podrobnega izvedbenega terminskega in finančnega plana izvedbe del, ki ju mora naročniku predložiti v pregled in potrditev v roku, ki je opredeljen v pogodbi, ki je sestavni del razpisne dokumentacije. </t>
  </si>
  <si>
    <t>Izvajanje stalnega vnosa sprememb in izvedenih rešitev v načrte PZI za potrebe izdelave PID.</t>
  </si>
  <si>
    <r>
      <t xml:space="preserve">Organizacijo gradbišča na lastne stroške z vsemi zahtevanimi določili v razpisni dokumentaciji, naročniku oz. nadzorniku posredovati potrebne podatke za prijavo gradbišča inšpektoratu RS, zakoličiti objekt, izdelati z varnostnim načrtom in </t>
    </r>
    <r>
      <rPr>
        <sz val="11"/>
        <rFont val="Arial Narrow"/>
        <family val="2"/>
        <charset val="238"/>
      </rPr>
      <t>elaboratom organizacije gradbišča in izvajanja del z vidika varnosti zračnega prometa</t>
    </r>
    <r>
      <rPr>
        <sz val="11"/>
        <color indexed="8"/>
        <rFont val="Arial Narrow"/>
        <family val="2"/>
        <charset val="238"/>
      </rPr>
      <t xml:space="preserve"> skladen načrt ureditve gradbišča, urediti gradbišče v skladu z načrtom ureditve gradbišča, označiti gradbišče po veljavni zakonodaji. Zaščita obstoječih objektov in instalacij mora biti zagotovljena ves čas gradnje na območjih posegov. V primeru nastalih poškodb jih je izvajalec dolžan sanirati in zagotoviti nemoteno delovanje obstoječih objektov in naprav.</t>
    </r>
  </si>
  <si>
    <t xml:space="preserve">Izvajati pogodbena dela strokovno pravilno po vseh sodobnih izsledkih znanosti in stroke, vestno in kvalitetno v skladu z veljavnimi zakoni, predpisi, standardi, gradbenimi normativi, tehničnimi navodili, smernicami in uzancami s skrbnostjo dobrega strokovnjaka, </t>
  </si>
  <si>
    <t>Dnevno obveščanje vodje nadzora o tekočih delih, načrtovanih prevzemih in delih, ki sledijo v nadaljevanju, ter vse morebitne spremembe dnevno ali po potrebi tudi pogosteje usklajevati z vodjo nadzora,</t>
  </si>
  <si>
    <t>Vodenje gradbenega dnevnika in knjige obračunskih izmer ažurno za ves čas gradnje skladno s pravilnikom o gradbiščih,</t>
  </si>
  <si>
    <t>Zavarovanje in čuvanje izvedenih del, opreme in materiala pred okvarami, propadanjem, odnašanjem ali uničenjem in poskrbeti, da s svojim delom ne bo poškodoval opravljenih del drugih izvajalcev, za ves čas izvajanja del do primopredaje objekta.</t>
  </si>
  <si>
    <t>Oskrbo gradbišča z vsemi potrebnimi gradbiščnimi začasnimi objekti, električno energijo in elektronsko komunikacijo, montažnimi in drugimi stroji, instrumenti, orodjem, montažnim in potrošnim materialom ter ustreznimi strokovno usposobljenimi delavci</t>
  </si>
  <si>
    <t>Izvedbo vseh transportnih in drugih pomožnih storitev</t>
  </si>
  <si>
    <t>Kritje stroškov zaradi ustavitve del zaradi neizvajajanja le teh skladno s projektno dokumentacijo oz. skladno s spremembami, ki so potrjene s strani naročnika.</t>
  </si>
  <si>
    <t>Vsa občasna in začasna in druga dela, ki so potrebna za izvedbo predmeta pogodbe, ne glede na to, ali so ali niso izrecno navedena v tej pogodbi in pogodbenih tehničnih specifikacijah. Ta dela morajo biti najprej potrjena s strani vodje nadzora.</t>
  </si>
  <si>
    <t xml:space="preserve">Stroške vodarine, električne energije, priključkov na omrežja za podatkovne prenose in ostalih gradbiščnih priključkov za dela po pogodbi in vseh tekočih in zaključnih čiščenj pred primopredajo objekta. </t>
  </si>
  <si>
    <r>
      <t>Odpravo morebitnih poškodb, ki jih povzroči izvajalec na obstoječih objektih in ostali infrastrukturi (cestah, komunalnih</t>
    </r>
    <r>
      <rPr>
        <sz val="11"/>
        <rFont val="Arial Narrow"/>
        <family val="2"/>
        <charset val="238"/>
      </rPr>
      <t xml:space="preserve">, </t>
    </r>
    <r>
      <rPr>
        <sz val="11"/>
        <color indexed="8"/>
        <rFont val="Arial Narrow"/>
        <family val="2"/>
        <charset val="238"/>
      </rPr>
      <t>komunikacijskih in ostalih napravah), v najkrajšem možnem času in plačati sporazumno zapisniško evidentirano nastalo škodo; pred pričetkom del in po zaključku del se opravi skupni pregled infrastrukture in območja gradbišča, ki jih bo izvajalec uporabljal pri izvedbi pogodbenih del,</t>
    </r>
  </si>
  <si>
    <t>Izdelavo projekta izvedenih del (PID), navodila za obratovanje in vzdrževanje objekta (NOV) za vsa dejansko izvedena dela in dokazilo o zanesljivosti objekta ter jih izročiti naročniku v dveh enakih izvodih in na spominskem mediju v elektronskem zapisu v primerni digitalni obliki po zahtevi naročnika in veljavni zakonodaji, in sicer na sedežu naročnika,</t>
  </si>
  <si>
    <t>Izdelavo geodetskega načrta novega stanja, vključno z instalacijami v sklopu zunanjih priključkov po končani gradnji,</t>
  </si>
  <si>
    <t>Pripravo dokumentacijo za pridobitev uporabnega dovoljenja na podlagi veljavne zakonodaje,</t>
  </si>
  <si>
    <t>Organizacijo tehničnega pregleda, vmesne / delne predaje ter končno primopredajo vseh izvedenih del,</t>
  </si>
  <si>
    <t>Pridobitev potrjenih listin (certifikate ipd.) oziroma soglasij, mnenj, ekspertiz, veljavnih v Republiki Sloveniji, potrebnih za pridobitev uporabnega dovoljenja ter garancijskih listin in drugih listin, ki pripadajo objektu oziroma delom objekta vključno z napravami in napeljavami, ter drugim dobavljenim stvarem, vse v zvezi s predmetom pogodbe, ki ga mora izvršiti po tej pogodbi,</t>
  </si>
  <si>
    <r>
      <t xml:space="preserve">Seznanitev naročnika z obratovanjem objekta, opraviti predpisane preizkuse in naročnika oziroma uporabnika uvesti v delo z vgrajenimi napravami. </t>
    </r>
    <r>
      <rPr>
        <sz val="11"/>
        <rFont val="Arial Narrow"/>
        <family val="2"/>
        <charset val="238"/>
      </rPr>
      <t>Stroški vseh potrebnih testnih bremen in drugih pripomočkov za testiranje in zagon sistema gredo v breme izvajalca in mu jih naročnik ne bo povrnil.</t>
    </r>
  </si>
  <si>
    <t>Redno dnevno čiščenje delovišča in obstoječih objektov in površin, predajo popolnoma očiščenega objekta, v katerem je možna takojšnja uporaba,</t>
  </si>
  <si>
    <t xml:space="preserve">Vse stroške odvoza materialov na stalno deponijo in pridobitev ustreznih potrdil za material in deponijo, kot jih zahteva veljavna zakonodaja. </t>
  </si>
  <si>
    <t xml:space="preserve">ZEMELJSKA DELA </t>
  </si>
  <si>
    <t>Dela je treba izvajati po določilih veljavnih tehničnih predpisov in skladno z obveznimi standardi.</t>
  </si>
  <si>
    <t>V ceni posameznih postavk za zemeljska dela  je upoštevati še:</t>
  </si>
  <si>
    <t>dela in ukrepe po določilih veljavnih predpisov varstva pri delu;</t>
  </si>
  <si>
    <t>pregled bočnih strani izkopov vsak dan pred pričetkom dela zlasti pa po dež. vremenu, mrazu ali miniranju;</t>
  </si>
  <si>
    <t>čiščenje temeljnih izkopov neposredno pred pričetkom betoniranja.</t>
  </si>
  <si>
    <t>V ceni za enoto je treba upoštevati vsa dela, ki so opisana v posamezni postavki ter vsa dela in ukrepe iz zgornje točke tega splošnega opisa.</t>
  </si>
  <si>
    <t>Pri izvedbi izkopov je potrebno obvezno upoštevati navodila in mnenje geomehanika. Po opravljenem izkopu in kontroli geomehanik poda svoje mnenje, ki je merodajno za nadaljevanje dela.</t>
  </si>
  <si>
    <t>Ponudnik mora vkalkulirati strošek izvedbe začasne deponije za material za ponovni zasip in sicer v odvisnosti od možnosti ali deponija ob objektu ali pa na začasni deponiji izven lokacije gradnje, zajeti v ceni izkopov.</t>
  </si>
  <si>
    <t>V  ceni na enoto je potrebno upoštevati vse prenose, transporte, pomožne dela, začasna podpiranja, premične odre in čiščenje po zaključku del, vso potrebno zaščito pred uničenjem oz. poškodovanjem, vsa nakladanja in prevoz odvečnega materiala oz. izkopa na začasno in stalno deponijo s plačilom takse za deponijo.</t>
  </si>
  <si>
    <t>Brežine izkopov je potrebno kopati pod naklonom, glede na trdnost kopane zemlje. Če se koplje v večjo globino je treba kopati v obliki stopnic, oziroma izvesti ustrezno opiranje bočnih sten, kar je zajeti že v fazi oddaje ponudbe v ceni posamezne postavke za izkope.</t>
  </si>
  <si>
    <t>Izpodkopavanje zemlje je prepovedano.</t>
  </si>
  <si>
    <t xml:space="preserve">Količine vseh izkopov, zasipov kot tudi odvozov  so podane v raščenem stanju. </t>
  </si>
  <si>
    <t>Izkopi se izvajajo v pretežno prodno peščenih plasteh. Lokalno so se pojavljajo tanjše plasti peska, nekaj konglomerata in tudi bolj zaglinjenih plasti.</t>
  </si>
  <si>
    <t>Glede na geomehansko poročilo je predvideno, da se zasipi izvajajo z izkopanim materialom.</t>
  </si>
  <si>
    <t xml:space="preserve">ARMIRANO-BETONSKA DELA </t>
  </si>
  <si>
    <t>Dela je treba izvajati po določilih veljavnih tehničnih predpisov in normativov in skladno z obveznimi standardi.</t>
  </si>
  <si>
    <t>Vgrajeni materiali za ta dela morajo po kvaliteti ustrezati določilom veljavnih tehničnih predpisov in veljavnim standardom.</t>
  </si>
  <si>
    <t>V ceni posameznih postavk za betonska dela je zajeti poleg izdelave dobave in vgradnje po opisu še:</t>
  </si>
  <si>
    <t>čiščenje in vlaženje opažev neposredno pred pričetkom betoniranja;</t>
  </si>
  <si>
    <t>manjša popravila opažev med betoniranjem;</t>
  </si>
  <si>
    <t>vgrajevanje betona v opaže ter premeščanje lijaka ali transportne cevi med betoniranjem;</t>
  </si>
  <si>
    <t>zgoščevanje betona</t>
  </si>
  <si>
    <t>nega betona: močenje, zaščita pred mrazom, vetrom, tresljaji, soncem itd;</t>
  </si>
  <si>
    <t>čiščenje betonskega železa od blata, rje, ki se lušči, maščobe; postavljanje podložk in začasno vezanje</t>
  </si>
  <si>
    <t>kontrolirati, da so vsa sidra, škatle, vložki, doze, cevi in podobno, na predvidenih mestih.</t>
  </si>
  <si>
    <t>dobava vsega potrebnega materiala z vsemi transporti in manipulativnimi stroški ter ustreznim skladiščenjem in transporti do mesta mešanja;</t>
  </si>
  <si>
    <t>izdelava betona;</t>
  </si>
  <si>
    <t>vsi transporti materiala, polizdelkov in izdelkov do mesta vgrajevanja ter vsi potrebni delovni odri</t>
  </si>
  <si>
    <t>Za obliko in mesto morebitne delovne rege oz. prekinitve betoniranja se je potrebno obvezno predhodno dogovoriti s projektantoma arhitekture in gradbenih konstrukcij.</t>
  </si>
  <si>
    <t xml:space="preserve">Betonska armatura mora biti obdelana v skladu z veljavnimi predpisi in točno po armaturnih načrtih; pritrjena mora biti tako, da ostane med betoniranjem na svojem mestu in v zahtevanem položaju. </t>
  </si>
  <si>
    <t>Za izvajalca del so merodajne zahtevane trdnosti betonov, ki so navedene v posamezni postavki popisa oziroma v statičnem računu in armaturnih načrtih. V primeru neskladnosti velja tolmačenje statika.</t>
  </si>
  <si>
    <t>V primeru da posamezne postavke v popisu ne zajemajo celotnega opisa potrebnega za funkcionalno dokončanje dela, mora ponudnik izvedbo le tega vključiti v ceno na enoto!</t>
  </si>
  <si>
    <t xml:space="preserve">Konstrukcije iz betona morajo biti ravne, izdelane po opažnem načrtu, brez votlih mest in brez iztekanj cementnega gela na stikih opažev. Nega betona vsebuje zaščito vgrajenega betona do polne trdnosti pred prevelikim izhlapevanjem vode iz betona, kakor tudi zaščito pred nizkimi temperaturami.  Izvajalec mora pustiti v vseh betonskih konstrukcijah odprtine za montažo instalacij.  </t>
  </si>
  <si>
    <t>Pri izvajanju betonskih del je nujno upoštevati vsa navodila statika, ki so podana v njegovem tehničnem poročilu. Vse po detajlih projekta PZI.</t>
  </si>
  <si>
    <t>Pri vseh zaščitnih plasteh betona je upoštevati PZI gradbene konstrukcije in požarne zahteve.</t>
  </si>
  <si>
    <t xml:space="preserve">Dodatki betonom: Dodatek za popolno vodotesnost (proizvajalca predlaga izvajalec glede na izkušnje). Glede na letni čas izvedbe je potrebno upoštevati še dodotke za zmrzovanje ali druge dodotke, ki podaljšujejo ali skrajšajo strjevanje betona. Dodatke je izvajalec dolžan navesti v projektu betona in s tem seznaniti naročnika in arhitekta. Dodatke nujno upoštevati v ponudbi, četudi niso v popisu navedeni ločeno (se vključi v ceno betona) </t>
  </si>
  <si>
    <t xml:space="preserve">Negovanje: Beton mora biti 4 do 6 dni po izvedbi negovan proti izsušitvi. Natančnejši postopek negovanja mora biti določen v projektu betona. </t>
  </si>
  <si>
    <t xml:space="preserve">Projekt betonov: Izdelava projekta betonov vključno z natančno recepturo in načinom izvedbe vidih betonov mora biti vključena v vrednost izvedbe betonskih del (pod postavkami, ki opredeljujejo vidne betone, četudi izdelava projekta betonov in recapture ni navedena ločeno v popisu GOI del. Projekt betona je izvajalec dolžan naročiti pri kompetetntni inštituciji (npr. ZRMK, Igmat, ZAG, IRMA, ali enakovredno). Projekt betonov mora vsebovati tudi opis načina izvedbe, način diletiranja, izvedbo armature, itd… Projekt betona pregleda, uskladi in potrdi odgovorni projektant arhitekture. </t>
  </si>
  <si>
    <t xml:space="preserve">Nadzor izvedbe vidnih betonov: predstavnik izbrane institucije ali samostojni strokovnjak, ki bo izdelala recepturo betonov, mora biti prisoten pri izvedbi vidnih betonov (ponudnik vključi v ponudbo). </t>
  </si>
  <si>
    <t xml:space="preserve">Distančne cevi: Uporabljene morajo biti silikatne, vlakocementne ali mikroarmirane distančne cevi v barvi betona (npr. SIGI ali podobno) ali sistem RiveStop, ki omogoča izvedbo brez distančnikov. Uporaba običajnih plastičnih (Nivedur) cebi NI DOVOLJENA! </t>
  </si>
  <si>
    <t xml:space="preserve">Distančniki med armature in opažem: Uporabiti je potrebno distanène elemente in mikroarmiranega betona enake barve kot beton (npr. Nevoga, Max Franck ali podobno). Uporaba PVC ditanènikov NI DOVOLJENA! </t>
  </si>
  <si>
    <t xml:space="preserve">Sanacije napak na vidnem betonu: Napake do velikosti 2/2 cm (ali fi 3cm) se naknadno korigira s finim dletom, vendar samo na površini napake (in ne po zdravem betonu). S fino korigirno maso in finim dletom je potrebno ročno korigirati tudi vse zračne mehurje na površini vidnega betona. Korekcijska masa mora imeti enako bravo kot beton. Korekcija z “zaribavanjem” NI DOVOLJENA. Pri vgrajevanju betona je potrebno paziti, da ostanki betona ne ostajajo na opažnih ploščah, saj je to kasneje vidno na površini betona. V opaže morajo biti pred vlivanjem betona pravilno vgrajene in zatesnjene vse strojne in elektro instalacije, saj kasnejše korekture niso mogoče. V primeru večjih napak (nad 2/2cm oz. fi 3cm, izmikov opažnih plošč, večjih razlik v barvi betona, hrapavi strukturi, itd…) je potrebno steno, nosilec ali ploščo porušiti in izvesti ponovno)! </t>
  </si>
  <si>
    <t>TESARSKA DELA</t>
  </si>
  <si>
    <t>Vsa opažarska dela je potrebno izvajati v skladu z določili veljavnih tehničnih predpisov in skladno z obveznimi standardi.</t>
  </si>
  <si>
    <t>Opažni material mora po kvaliteti ustrezati določilom veljavnih tehničnih predpisov in obveznim standardom.</t>
  </si>
  <si>
    <t>Opaži morajo biti izdelani točno po projektirani obliki in merah oz. kotah betonske konstrukcije z vsemi potrebnimi podporami, oporami, horizontalno in vertikalno povezavo, tako, da so stabilni in sposobni za prevzem obtežbe betona in tehnologijo dela. Notranje površine opažev morajo biti ravne. Opaži morajo biti izdelani tako, da se razopažanje opravi lahko, brez pretresov in poškodovanja betonske konstrukcije.</t>
  </si>
  <si>
    <t>Cena po enoti za posamezne postavke za tesarska dela vsebujejo, poleg izdelave same, ki je opisana v posamezni postavki, še vsa potrebna pomožna dela in ukrepe:</t>
  </si>
  <si>
    <t>izdelavo in odstranitev opažev;</t>
  </si>
  <si>
    <t>podpiranje, zavetrovanje in vezavo opažev;</t>
  </si>
  <si>
    <t>ruvanje žičnikov, čiščenje opažev, sortiranje lesa in opažnih elementov;</t>
  </si>
  <si>
    <t>vzdrževanje materiala in elementov opažev;</t>
  </si>
  <si>
    <t>vzdrževanje naprav in premičnih odrov;</t>
  </si>
  <si>
    <t>dela in ukrepe varstva pri delu.</t>
  </si>
  <si>
    <t>Opaže vidnih konstrukcij in neometanih konstrukcij je treba razumeti tako, da so te neometane, nepokrite betonske konstrukcije, pri katerih se želi doseči popolnoma ravna površina.</t>
  </si>
  <si>
    <t>V ceni za enoto je treba poleg del, ki so opisana v posamezni postavki ter del in ukrepov iz točke 4. tega splošnega opisa, upoštevati še:</t>
  </si>
  <si>
    <t xml:space="preserve">dobavo lesa in opažnih elementov, pritrdilnega, veznega in pomožnega materiala, z vsemi transporti in manipulativnimi stroški; </t>
  </si>
  <si>
    <t>vse notranje transporte.</t>
  </si>
  <si>
    <t>Opombe:</t>
  </si>
  <si>
    <t>V cenah na enoto pri postavkah z navedbo "vidni beton" mora ponudnik upoštevati izdelavo perfektnih 90 stopinjskih robov, brez okruškov. Odprtine v opažih AB zidov in AB plošč se ne odbijajo vendar mora ponudnik zajeti v osnovni ceni za enoto opaža vse predvidene preboje, katere se ne obračunava kot dodatno delo razen prebojev, ki so s tem popisom ali s popisom inštalacij (vsi manjši preboji) obdelani v ločenih postavkah.</t>
  </si>
  <si>
    <t>Odri:</t>
  </si>
  <si>
    <t>Za vse odre je izdelati statični izračun izdelan s strani izvajalca, z upoštevanjem standarda SIST EN 12811. Odre je izdelati, pregledovati in voditi dokumentacijo v skladu s predpisi. Upoštevati je SIST HD 1000 za sistemske delovne odre.</t>
  </si>
  <si>
    <t>Vsi odri na zgradbi morajo biti napravljeni, premeščeni in odstranjevani z delavci predpisane kvalifikacije in pod nadzorstvom odgovorne strokovne osebe gradbišča.</t>
  </si>
  <si>
    <t>Ves material za napravo odrov mora biti kvaliteten in ustreznih dimenzij, kar je treba pred vgraditvijo preveriti.</t>
  </si>
  <si>
    <t>Pred uporabo ter vsaj enkrat tedensko med uporabo in pred ponovno uporabo po daljši prekinitvi del, mora  vse odre pregledati odgovorna strokovna oseba iz strani izvajalca.</t>
  </si>
  <si>
    <t>Pred izvedbo opažev je preveriti in upoštevati vsa navodila in opombe, ki so navedene pri AB delih.</t>
  </si>
  <si>
    <t>Eventuelne distančne cevke je potrebno po odstranitvi opaža odstraniti in zatesniti z ustreznim materialom, kjer je potrebno mora polnilo zagotavljati vodotesnost. Tesnilni material mora biti enakega izgleda, strukture in barve, površina pa mora imeti enako teksturo kot osnovna betonirana površina betonskega elementa, ki se tesni.</t>
  </si>
  <si>
    <t>Pri izvedbi opažev je obvezno upoštevati PZI arhitekture in gradbenih konstrukcij. Izvajalec izdela načrt sestavljanja opažev, ki ga potrdi OVP in OPGK</t>
  </si>
  <si>
    <t>Za ustreznost ponudbe mora ponudnik obvezno upoštevati tudi podrobnejši opis opažev, tehnično poročilo in načrte PZI.</t>
  </si>
  <si>
    <t>Opaži vidnih elementov (vidnih stropov, stebrov, slopov in nosilcev) morajo biti kovinski, s plastično prevleko za doseganje boljše kvalitete. Predviden je kvaliteten premaz, voščeni, s ciljem površin brez madežev in luž.</t>
  </si>
  <si>
    <t xml:space="preserve">Opaženje: Opaženje se izvede po velikostenskem sisitemu PERI Vario GT 24 z opažnimi ploščami kot npr PERI Fin-ply PRO ali enakovrednimi. Opažni sisitem mora zagotavljati izvedbo brez distančnikov na nosilcih oz. Distančnikov na sredini opažnih polj stenskega opaža in ne na robu (uporaba opažnih sistemov, ki imajo distančnike na robovih opažnih plošč NI DOVOLJENA!). </t>
  </si>
  <si>
    <t xml:space="preserve">Vse uporabljene opažne plošče (tudi dodatno mizarsko izdelane) morajo biti izdelane iz povsem gladkih nevpojnih opažnih plošč za vidne betone VB4/SB4 (npr. PERI Fin-ply PRO). Distančniki morajo biti izvedeni v pravilnem rastru, ki ga določi oz. potrdi odg.proj.arh. Stiki med ploščami morajo biti tesnjeni s sistemskimi tesnilnimi trakovi (npr. PERI) tako, da je onemogočeno vsakršno odtekanje cementnega mleka. Stiki med opažnimi ploščami morajo biti vidni kot ena črta (ne tri reljefne črte, kot pri konstrukcijskih opažnih sistemih) </t>
  </si>
  <si>
    <t xml:space="preserve">Opažne plošče: Opažne plošče je potrebno premazati s sistemsimi olji (voski, npr. PERI PlastoClean), ki zmanjšajo ali preprečujejo sprejemanje betona z opažnimi ploščami, ter zagotavljajo popolnoma gladke površine vidnega betona. Uporabljajo se lahko samo sisitemske rešitve oziroma sisitemska olja npr. PERI ali podobno. </t>
  </si>
  <si>
    <t xml:space="preserve">ZIDARSKA DELA  </t>
  </si>
  <si>
    <t>Dela je potrebno izvajati po določilih veljavnih tehničnih predpisov in normativov in skladno z obveznimi standardi. Tudi vsi vgrajeni materiali morajo ustrezati določilom veljavnih tehničnih predpisov in veljavnim standardom.</t>
  </si>
  <si>
    <t>Vsa dela morajo biti izvršena tako, da je zagotovljena funkcionalnost, stabilnost, varnost, natančnost in življenjska doba posameznih elementov.</t>
  </si>
  <si>
    <t>Vsa dela je izvajati v skladu s projektno dokumentacijo.</t>
  </si>
  <si>
    <t>V ceni za enoto mora biti upoštevano, poleg del in ukrepov, opisanih pri posameznih vrstah del ter del, opisanih v posamezni postavki predračuna še:</t>
  </si>
  <si>
    <t xml:space="preserve">dobava vsega osnovnega in pomožnega materiala z vsemi transporti in manipulativnimi stroški;  </t>
  </si>
  <si>
    <t>IZOLACIJE</t>
  </si>
  <si>
    <t>Kot izolacije se smatra vse vrste hidroizolacij temeljev, tlakov, zidov in stropov in vse vrste toplotnih izolacij kot so izolacije tlakov, sten stropov, streh,..</t>
  </si>
  <si>
    <t>Cene po enoti za posamezne postavke  za izolacijska dela vsebujejo poleg izdelave, opisane v posamezni postavki, še:</t>
  </si>
  <si>
    <t>vsa dela in ukrepe po določilih veljavnih predpisov varstva pri delu;</t>
  </si>
  <si>
    <t>dobavo izolacijskega materiala s prenosom do mesta vgraditve;</t>
  </si>
  <si>
    <t>samo vgraditev po vseh pravilih stroke</t>
  </si>
  <si>
    <r>
      <t xml:space="preserve">Pri vgrajevanju materialov oz. proizvodov, ki so projektirani kot osnovni elementi toplotne, hidro in zvočne zaščite je potrebno </t>
    </r>
    <r>
      <rPr>
        <u/>
        <sz val="11"/>
        <rFont val="Arial Narrow"/>
        <family val="2"/>
        <charset val="238"/>
      </rPr>
      <t>dosledno</t>
    </r>
    <r>
      <rPr>
        <sz val="11"/>
        <rFont val="Arial Narrow"/>
        <family val="2"/>
        <charset val="238"/>
      </rPr>
      <t xml:space="preserve"> upoštevanje zahtevanih tehničnih karakteristik, ki so navedene v tehničnih opisih obodnih in etažnih konstrukcij.Pri vgrajevanju materialov oz. proizvodov, ki so projektirani kot osnovni elementi toplotne, hidro in zvočne zaščite je potrebno </t>
    </r>
    <r>
      <rPr>
        <u/>
        <sz val="11"/>
        <rFont val="Arial Narrow"/>
        <family val="2"/>
        <charset val="238"/>
      </rPr>
      <t>dosledno</t>
    </r>
    <r>
      <rPr>
        <sz val="11"/>
        <rFont val="Arial Narrow"/>
        <family val="2"/>
        <charset val="238"/>
      </rPr>
      <t xml:space="preserve"> upoštevanje zahtevanih tehničnih karakteristik, ki so navedene v tehničnih opisih obodnih in etažnih konstrukcij.</t>
    </r>
  </si>
  <si>
    <t xml:space="preserve">Proizvodi, ki so predvideni za hidro, zvočno in toplotno zaščito so lahko v določeni tehnični soodvisnosti zato je potrebno, da se v primeru zamenjave projekt. proizvodov s tehnično adekvatnimi, predhodno preveri tako fizikalne kot kemijske kompatibilnosti. Izvajalec mora v celoti upoštevati vsa navodila projektanta, ki so navedena v tehničnem poročilu celotnega objekta kot tudi tehnologijo samega dela. </t>
  </si>
  <si>
    <t>VZIDAVE</t>
  </si>
  <si>
    <t>Cena po enoti za posamezne postavke  za vzidave in zidarske obdelave zajemajo, poleg del opisanih v posamezni postavki, še:</t>
  </si>
  <si>
    <t>merjenje in označevanje lege vzidave elementa;</t>
  </si>
  <si>
    <t>dolbljenje oz. drug način priprave ležišča pred zalivanjem;</t>
  </si>
  <si>
    <t>nameščanje, sidranje, opiranje, podpiranje in vezanje elementa za vzidavo.</t>
  </si>
  <si>
    <t>Dobava elementov načeloma ni upoštevana pri vzidavi temveč v obrtniških delih; upoštevati jo je treba samo, če je to v posamezni postavki za vzidave posebej navedeno, v nasprotnem primeru se le ta upošteva pri dobavi posameznih obrtniških elementov.</t>
  </si>
  <si>
    <t>ESTRIHI IN PREVLEKE</t>
  </si>
  <si>
    <t>Cene po enoti za posamezne postavke  za cementne prevleke in estrihe vsebujejo, poleg del, opisanih v posamezni postavki ter splošnih določil za zidarska dela še:</t>
  </si>
  <si>
    <t>čiščenje in vlaženje betonske podloge (po potrebi tudi močenje s cementnim mlekom, če obstoja nevarnost, da se prevleka sicer ne bi prijela na podlago),</t>
  </si>
  <si>
    <t>določanje višinskih točk in vseh ravnin, priprava, nameščanje in odstranitev vodil;</t>
  </si>
  <si>
    <t>zaščito izdelka v primeru potrebe vsaj tri dni pred vplivom mraza, vročine ali vetra;</t>
  </si>
  <si>
    <t>zaščito pred fizičnimi poškodbami.</t>
  </si>
  <si>
    <t xml:space="preserve">samo izvedba po opisu in pravilih stroke </t>
  </si>
  <si>
    <t>upoštevanje dilatacijskih trakov za plavajoče pode in izvedbo ustreznih dilatacij v estrihih po pravilih stroke, kot tudi vse potrebne elemente za napravo dilatacij, ki s tem popisom niso posebej obravnavane. izvajalec je dolžan izdelati projekt ustreznih dilatacij pred pričetkom del in ga dati v potrditev projektantu arhitekture.</t>
  </si>
  <si>
    <t xml:space="preserve">KROVSKA IN KLEPARSKA DELA    </t>
  </si>
  <si>
    <t>Dela je potrebno izvajati v skladu z  tehničnimi predpisi, normativi in standardi.</t>
  </si>
  <si>
    <t>Material za ta dela mora po kvaliteti ustrezati določilom veljavnih normativov in standardov.</t>
  </si>
  <si>
    <t>Pri izvedbi je potrebno upoštevati tudi navodila, pogoje in podatke proizvajalca krovnega materiala.</t>
  </si>
  <si>
    <t>V ceni za enoto je potrebno upoštevati, poleg del, opisanih v posamezni postavki še:</t>
  </si>
  <si>
    <t>snemanje potrebnih izmer na objektu;</t>
  </si>
  <si>
    <t>pregled pripravljenih podlog in fino čiščenje pred pričetkom dela;</t>
  </si>
  <si>
    <t>dobavo in polaganje enega sloja strešne lepenke pod pločevinastimi oblogami na opeki, malti in betonu;</t>
  </si>
  <si>
    <t>dobavo osnovnega, pritrdilnega in pomožnega materiala, z vsemi transportnimi in manipulativnimi stroški;</t>
  </si>
  <si>
    <t>delo v delavnici in na objektu, z vsemi dajatvami;</t>
  </si>
  <si>
    <t>prevoz izdelkov in materiala na objekt, z nakladanjem, razkladanjem, skladiščenjem in prenosi do mesta vgraditve;</t>
  </si>
  <si>
    <t>montažo vseh slojev po opisu v skladu s pravili stroke</t>
  </si>
  <si>
    <t>čiščenje izdelkov po končanem delu in podobno;</t>
  </si>
  <si>
    <t>vsa dela in ukrepe po določilih zakona o varstvu pri delu.</t>
  </si>
  <si>
    <t>V primeru da posamezne postavke v popisu ne zajemajo celotnega opisa potrebnega za funkcionalno dokončanje dela oz. posamezne postavke del, mora ponudnik izvedbo le tega vključiti v ceno na enoto!</t>
  </si>
  <si>
    <t>Pri vgrajevanju materialov oz. proizvodov, ki so projektirani kot osnovni elementi toplotne, hidro in zvočne zaščite je potrebno dosledno upoštevanje zahtevanih tehničnih karakteristik, ki so navedene v tehničnih opisih obodnih in etažnih konstrukcij.</t>
  </si>
  <si>
    <t xml:space="preserve">Proizvodi, ki so predvideni za hidro, zvočno in toplotno zaščito so v tehnični soodvisnosti, zato je potrebno, da izvajalec pred vgradnjo enakovrednih ali boljših proizvodov, kot so navedeni v popisu, predhodno pridobi mnenje OVP glede fizikalnih, kemijskih ter drugih relevantnih  kompatibilnosti. Izvajalec mora v celoti upoštevati vsa navodila OVP, ki so navedena v tehničnem poročilu celotnega objekta kot tudi tehnologijo samega dela. </t>
  </si>
  <si>
    <t>Izvajalec mora za vse vidne pločevinaste obrobe in kape pripraviti delavniške načrte in jih dati v potrditev projektantu. Strošek izdelave delavniških načrtov izvajalec upošteva v postavkah popisa.</t>
  </si>
  <si>
    <t>KLJUČAVNIČARSKA DELA</t>
  </si>
  <si>
    <t>Vsi zvari morajo biti estetsko oblikovani in polno zapolnjeni</t>
  </si>
  <si>
    <t>Dela je treba izvajati po določilih tehničnih predpisov in skladno z obveznimi standardi.</t>
  </si>
  <si>
    <t>Za izvedbo so relevantni detajli iz  načrtov arhitekture, načrtov gradbenih konstrukcij ter navodila OVP in OPGK</t>
  </si>
  <si>
    <t>pregled pripravljenih podlog in fino čiščenje le teh pred pričetkom dela;</t>
  </si>
  <si>
    <t>dobavo vsega osnovnega, pritrdilnega, spojnega in pomožnega materiala ter pri oknih in vratih tudi okovja in kljuk; z vsemi transportnimi in manipulativnimi stroški;</t>
  </si>
  <si>
    <t>čiščenje železnih izdelkov do visokega sijaja in 2x miniziranje, če ni v posamezni postavki drugače zahtevano;</t>
  </si>
  <si>
    <t>prevoz izdelkov na objekt, z nakladanjem, razkladanjem, skladiščenjem in prenosi do mesta vgraditve oz. montaže;</t>
  </si>
  <si>
    <t>čiščenje izdelkov in prostorov po izvršeni montaži ter zavarovanje do predaje naročniku;</t>
  </si>
  <si>
    <t>vse tesnitve pri oknih in vratih;</t>
  </si>
  <si>
    <t>dobavo in vgrajevanje stekla po opisih.</t>
  </si>
  <si>
    <t>Obračun del se vrši v merskih enotah, ki so označene v posamezni postavki.</t>
  </si>
  <si>
    <t>Druge pripombe:</t>
  </si>
  <si>
    <t>v cenah na enoto je potrebno predvideti tudi strošek delavniških in montažnih načrtov, potrdita jih OPGK, OPA in OVP. Za  te elemente naj izvajalec ob ponudbi preveri količino podane teže, ki je izračunana na podlagi načrta arhitekture In načrta gradbenih konstrukcij. Glede tega velja upoštevati izdelane načrte PZI in navodila v razpisu!</t>
  </si>
  <si>
    <t>Podlaga za izvedbo so delavniški načrti, izdelani iz strani izvajalca in potrjeni iz strani OVP. Podlaga za izvedbo delavniških načrtov so sheme iz posamičnih načrtov.</t>
  </si>
  <si>
    <t>v cenah na enoto je potrebno predvideti tudi strošek  in pridobitve potrdila o ustreznosti izvedbe kovinskih konstrukcij od ustrezne inštitucije.</t>
  </si>
  <si>
    <t>vse materiale mora pred  izdelavo potrditi odgovorni projektant</t>
  </si>
  <si>
    <t>mere je potrebno preveriti na objektu</t>
  </si>
  <si>
    <t xml:space="preserve">vsa jeklena konstrukcija mora biti ustrezno protipožarno zaščitena skladno z študijo požarne varnosti – preveri po študiji, če je potrebno </t>
  </si>
  <si>
    <t>Izvajalec mora izdelati in dati v pisno potrditev delavniške in montažne načrte za vse elemente odgovornemu projektantu statiku in dostaviti  vzorce finalnih obdelav v potrditev projektantu.</t>
  </si>
  <si>
    <t>MONTAŽNI PANELI IN OBLOGE</t>
  </si>
  <si>
    <t>STAVBNO POHIŠTVO IN ZASTEKLITVE</t>
  </si>
  <si>
    <t>Za zamude pri izdelavi detajlov, ki jih izvajalec zagreši zaradi izvedbenih načrtov, ki ne ustrezajo popisu del ali zaradi zavlačevanja z izdelavo delavniških načrtov, izvajalec ne more zahtevati podaljšanje roka za dokončanje del. Obveza izvajalca je, da potrebno delavniško dokumentacijo pravočasno predloži v kontrolo in potrditev opa, ovp in on, izroči vsem trem navedenim osebam dokončno potrjene načrte, ter potrebni čas za izdelavo in potrditev upošteva v terminskem planu. </t>
  </si>
  <si>
    <t>Izvajalec je dolžan izdelati statiko posameznih zasteklitev (stekel)</t>
  </si>
  <si>
    <t>Za izvedbo so merodajni delavniški načrti, ki jih izdela izvajalec, na podlagi načrta arhitekture, potrdi jih pa ovp in opgk.</t>
  </si>
  <si>
    <t>Snemanje potrebnih izmer na objektu;</t>
  </si>
  <si>
    <t>Pregled pripravljenih podlog in fino čiščenje le teh pred pričetkom dela;</t>
  </si>
  <si>
    <t>Dobavo vsega osnovnega, pritrdilnega, spojnega in pomožnega materiala ter pri oknih in vratih tudi okovja in kljuk; z vsemi transportnimi in manipulativnimi stroški;</t>
  </si>
  <si>
    <t>Delo v delavnici in na objektu, z vsemi dajatvami;</t>
  </si>
  <si>
    <t>Prevoz izdelkov na objekt, z nakladanjem, razkladanjem, skladiščenjem in prenosi do mesta vgraditve oz. montaže;</t>
  </si>
  <si>
    <t>Čiščenje izdelkov in prostorov po izvršeni montaži ter zavarovanje do predaje naročniku;</t>
  </si>
  <si>
    <t>Vsa dela in ukrepe po določilih veljavnih predpisov varstva pri delu;</t>
  </si>
  <si>
    <t>Vse tesnitve pri oknih in vratih;</t>
  </si>
  <si>
    <t>Dobavo in vgrajevanje stekla po opisih kvalitete.</t>
  </si>
  <si>
    <t>Vse zaključne in obrobne tesnilne elemente</t>
  </si>
  <si>
    <t>Izvajalec izdela delavniško dokumentacijo, ki jo potrdi opa. Vse mere preveriti na mestu po izvršenih gradbenih delih.</t>
  </si>
  <si>
    <t xml:space="preserve">Za izdelavo ponudbe kot tudi izdelavo delavniških načrtov vrat, se mora izvajalec seznaniti s celotno problematiko posameznih vrat in mora poleg načrta arhitekture uporabljati in upoštevati še načrt tehničnega varovanja (ključavnice, kontrola pristopa), načrt elektro instalacij (napajanje), načrt prezračevanja (v vrata vgrajene rešetke) in požarni elaborat (požarne lastnosti) </t>
  </si>
  <si>
    <t>Oznaka vrat je enaka oznaki sheme.</t>
  </si>
  <si>
    <t>Za vsa stekla izdela izvajalec, ponudnik pred izvedbo detajlni izračun potrebne debeline stekel, upoštevajoč celotno pzi projektno dokumentacijo</t>
  </si>
  <si>
    <t>V primeru nejasnosti  je izvajalec del oz. ponudnik, že v času izdelovanja ponudbe dolžan postaviti ovp zahtevo  po pojasnitvi na način, ki je v skladu z izvajanjem javnega razpisa.</t>
  </si>
  <si>
    <t>Vso stavbno pohištvo mora imeti ustrezne izjave o lastnostih</t>
  </si>
  <si>
    <t>Vse materiale mora pred vgradnjo potrditi ovp</t>
  </si>
  <si>
    <t>V primeru, da posamezne postavke v popisu ne zajemajo celotnega opisa potrebnega za funkcionalno dokončanje dela, mora ponudnik izvedbo le tega vključiti v ceno na enoto.</t>
  </si>
  <si>
    <t>Pri vseh delih je  upoštevati sorazmerje  stroškov organizacije in čiščenja po  končanju vseh del.</t>
  </si>
  <si>
    <t>SUHOMONTAŽNA DELA IN OBLOGE</t>
  </si>
  <si>
    <t>Dela je treba izvajati po določilih veljavnih normativov in skladno z obveznimi standardi</t>
  </si>
  <si>
    <t>Pri izvedbi je treba upoštevati tudi navodila proizvajalca materiala, ki se uporablja pri izvedbi.</t>
  </si>
  <si>
    <t>Delo obrtnika obsega:</t>
  </si>
  <si>
    <t>dobavo vsega osnovnega in pomožnega materiala;</t>
  </si>
  <si>
    <t>prevoz materiala na objekt, z nakladanjem, razkladanjem, skladiščenjem in prenosi na objektu;</t>
  </si>
  <si>
    <t>čiščenje izdelkov oz. podlog pred pričetkom del;</t>
  </si>
  <si>
    <t>nanašanje osnovnih in končnih premazov z vsemi med fazami;</t>
  </si>
  <si>
    <t>čiščenje prostorov in izdelkov po opravljenem delu in zaščita do predaje naročniku;</t>
  </si>
  <si>
    <t>vsa dela v delavnici in na objektu z vsemi dajatvami;</t>
  </si>
  <si>
    <t>vsa dela in ukrepi po predpisih varstva pri delu.</t>
  </si>
  <si>
    <t>Vse manjše izreze za instalacije, bandažiranje in kitanje stikov ter vijakov, kitanje vseh stikov med nosilnimi konstrukcijami in mavčno-kartonskimi elementi z akrilnim kitom je zajeto v cenah na enoto.</t>
  </si>
  <si>
    <t>Mavčnokartonska dela se morajo izvajati po detajlih in navodilih  proizvajalcev plošč.</t>
  </si>
  <si>
    <t>V primeru da posamezne postavke v popisu ne zajemajo celotnega opisa potrebnega za funkcionalno dokončanje postavke, mora ponudnik izvedbo le tega vključiti v ceno na enoto!</t>
  </si>
  <si>
    <t>Na mestih odprtin z vgradnjo vrat je izvesti ustrezno podkonstrukcijo, kar je zajeti v ceni po enoti posameznih sten!</t>
  </si>
  <si>
    <t>V ceni po enoti je zajeti tudi vse ojačitve z vogalniki!</t>
  </si>
  <si>
    <t>V cenah po enoti je zajeti tudi vse potrebne ojačitve v stenah za montažo sanitarnih elementov in ostalih elementov, ki se pritrjujejo na stene v skladu z načrti arhitekture, opreme in inštalacij.</t>
  </si>
  <si>
    <t xml:space="preserve">Za vse stropove je izdelati delavniške načrte, katere pregleda, odobri in potrdi odgovorni projektant. Prav tako je izdelati vzorčne elemente. </t>
  </si>
  <si>
    <t>Dela lahko  izvaja le pooblaščeni izvajalec.</t>
  </si>
  <si>
    <t>KERAMIČARSKA DELA</t>
  </si>
  <si>
    <t>Vsa dela morajo biti izvedena tehnično pravilno in po pravilih stroke, po določilih veljavnih normativov in tehničnih predpisov za polaganje.</t>
  </si>
  <si>
    <t>Vsi stiki talne obloge ali stenske obrobe morajo biti izvedeni tako, da je površina tlakov na stikih ravna, gladka in v isti ravnini.</t>
  </si>
  <si>
    <t>Vidne površine plošč za oblaganje v objektu morajo biti: ravne, gladke brez sledov predhodne obdelave</t>
  </si>
  <si>
    <t>Pohodne površine morajo biti izvedene protidrsno, skladno s projektom in veljavno zakonodajo.</t>
  </si>
  <si>
    <t>Polaganje ploščic po načrtu polaganja oz izhodiščih projektanta.</t>
  </si>
  <si>
    <t>KAMNOSEŠKA DELA</t>
  </si>
  <si>
    <t>TERACERKA DELA</t>
  </si>
  <si>
    <t>TLAKARSKA DELA</t>
  </si>
  <si>
    <t>Dela je potrebno izvajati v skladu z  tehničnimi predpisi in normativi v soglasju z obveznimi standardi za polaganje tlakov</t>
  </si>
  <si>
    <t>dobavo osnovnega materiala za talne obloge</t>
  </si>
  <si>
    <t>dobavo ostalega materiala</t>
  </si>
  <si>
    <t>masa za izravnavo podloge</t>
  </si>
  <si>
    <t>lepilo za lepljenje talnih oblog</t>
  </si>
  <si>
    <t>obrobne letve</t>
  </si>
  <si>
    <t>pritrdilni material za obrobne letve</t>
  </si>
  <si>
    <t>snemanje izmer v objektu</t>
  </si>
  <si>
    <t>pregled in čiščenje podlog</t>
  </si>
  <si>
    <t>nanašanje izravnalne mase</t>
  </si>
  <si>
    <t>vsa dela v delavnici in na objektu z dajatvami</t>
  </si>
  <si>
    <t xml:space="preserve">prevoz materiala in orodja na objekt, z nakladanjem, razkladanjem </t>
  </si>
  <si>
    <t>polaganje, prikrojitev in lepljenje talne obloge</t>
  </si>
  <si>
    <t>pritrjevanje obrob</t>
  </si>
  <si>
    <t>popravilo zidov ali stenskih oblog, če se poškodujejo</t>
  </si>
  <si>
    <t>vsa dela in ukrepe po določilih veljavnih predpisov varstva pri delu</t>
  </si>
  <si>
    <t>izvajalec mora predložiti vzorce v potrditev OVP in ON</t>
  </si>
  <si>
    <t>ves vgrajeni material mora imeti ustrezne izjave o skladnosti</t>
  </si>
  <si>
    <t>V kolikor ni nizkostenska obroba popisana ločeno jo je zajeti v ceni  osnovne postavke tlaka.</t>
  </si>
  <si>
    <t>V kolikor je v načrtu arhitekture predviden kitani stik med horizontalno in vertikalno površino, je potrebno PU kit zajeti v osnovni postavki tlaka.</t>
  </si>
  <si>
    <t>SLIKOPLESKARSKA DELA</t>
  </si>
  <si>
    <t>Slikopleskarska in pleskarska dela morajo biti izvedena po opisih iz kvalitetnega materiala in v skladu z veljavnimi tehnicnim predpisi in standardi za ta dela. Vsa dela je izdelati tehnično pravilno in po pravilih stroke.</t>
  </si>
  <si>
    <t xml:space="preserve">Material mora biti kvaliteten, pravilno pakiran in pravilno shranjen. Na željo investitorja in projektanta mora izvajalec del dati na vpogled vzorce in po izbranih vzorcih naročiti material in izvesti slikopleskarska dela. </t>
  </si>
  <si>
    <t>Barva se mora dobro sprijemati s podlago, površina izvedenega premaza mora biti enakomerne strukture in ne sme menjati tona barve. Nanaša se na podlago pripravljeno po navodilu proizvajalca barve.</t>
  </si>
  <si>
    <t xml:space="preserve">Izvajanje del: Premaz se lahko izvaja ročno ali strojno. Na končni površini se ne smejo poznati sledovi čopiča ali valjčka in mora popolnoma prekrivati podlago. Premaz , ki se izvaja v več slojih je naslednji sloj izvesti, ko je predhodni popolnoma suh. Stiki z vrati, okni, stenskimi oblogami in talnimi obrobami morajo biti izvedeni čisto. </t>
  </si>
  <si>
    <t>Vsi zaključki slikanih površin morajo biti izvedeni ravno. Podloga, na katero se premaz izvaja, mora biti očiščena praha in umazanije kot so olja, rja, cementna malta in drugo. Osnovni premazi morajo biti taki, da po kvaliteti ustrezajo vrsti podlage in da so primerni za izbrani finalni premaz.</t>
  </si>
  <si>
    <t>V ceni posameznih postavk je zajeti:</t>
  </si>
  <si>
    <t>Dobavo vsega osnovnega in pomožnega materiala;</t>
  </si>
  <si>
    <t>Prevoz materiala na objekt, z nakladanjem, razkladanjem, skladiščenjem in prenosi ;</t>
  </si>
  <si>
    <t>Čiščenje izdelkov oz. podlog pred pričetkom del;</t>
  </si>
  <si>
    <t>Nanašanje osnovnih in končnih premazov z vsemi med fazami;</t>
  </si>
  <si>
    <t>Čiščenje prostorov in izdelkov po opravljenem delu in zaščita do predaje naročniku;</t>
  </si>
  <si>
    <t>Vsa dela v delavnici in na objektu z vsemi dajatvami;</t>
  </si>
  <si>
    <t>Vsa dela in ukrepi po predpisih varstva pri delu.</t>
  </si>
  <si>
    <t>Vsa dela se izvajajo po barvni študiji ali po potrditvi projektanta in naročnik.</t>
  </si>
  <si>
    <t>V ceni postavk je poleg dela in materiala, potrebno zajeti tudi, ustrezno pripravo podlage za kvalitetno izvedbo, izvedbo vseh potrebnih zaščit  z dobavo zaščitnega materiala, čiščenje in odvoz odpadkov,....</t>
  </si>
  <si>
    <t>V ceni postavk je zajeti tudi izvedbo vzorcev vseh tlakov, vsak vzorec min. površine 2m2.</t>
  </si>
  <si>
    <t>DVIGALA</t>
  </si>
  <si>
    <t>Vse izmere je potrebno preveriti po posameznih  projektih, in na objektu samem. V primeru nejasnosti kontaktirati OVP.</t>
  </si>
  <si>
    <t>Za zamude pri izdelavi detajlov, ki jih izvajalec zagreši zaradi izvedbenih načrtov, ki ne ustrezajo popisu del ali zaradi zavlačevanja z izdelavo delavniških načrtov, izvajalec ne more zahtevati podaljšanje roka za dokončanje del. Obveza izvajalca je, da potrebno delavniško dokumentacijo pravočasno predloži v kontrolo in potrditev OPA, OVP in ON, izroči vsem trem navedenim osebam dokončno potrjene načrte, ter potrebni čas za izdelavo in potrditev upošteva v terminskem planu. </t>
  </si>
  <si>
    <t>V primeru nejasnosti  je izvajalec del oz. ponudnik, že v času izdelovanja ponudbe dolžan postaviti OVP zahtevo  po pojasnitvi na način, ki je v skladu z izvajanjem javnega razpisa.</t>
  </si>
  <si>
    <t xml:space="preserve">OPOMBA.: V kolikor ponudnik smatra, da v popisu ni zajeto vse za gotovo izvedbo dvigala je dolžan  manjkajoče ponuditi sam. </t>
  </si>
  <si>
    <t>OPOMBA.: V ceni je zajeti tudi vsa dodatna gradbena dela, pritrdilni in pomožni material, vse za gotovo izvedbo, prav tako je v ceni zajeti  spremembe konstrukcij in instalacij zaradi prilagoditve posameznem tipu ter izdelavo delavniških risb.</t>
  </si>
  <si>
    <t xml:space="preserve">Upoštevati je vse veljavne standarde za vgradnjo in izdelavo dvigal. </t>
  </si>
  <si>
    <t>vsebina:
POPIS GRADBENO OBRTNIŠKIH DEL 1.FAZA</t>
  </si>
  <si>
    <t xml:space="preserve">A </t>
  </si>
  <si>
    <t xml:space="preserve">GRADBENA DELA </t>
  </si>
  <si>
    <t>A1</t>
  </si>
  <si>
    <t>Pripravljalna dela</t>
  </si>
  <si>
    <t>A2</t>
  </si>
  <si>
    <t>Rušitve</t>
  </si>
  <si>
    <t>A3</t>
  </si>
  <si>
    <t>Zemeljska dela</t>
  </si>
  <si>
    <t>A4</t>
  </si>
  <si>
    <t>Armirano-betonska dela</t>
  </si>
  <si>
    <t>A5</t>
  </si>
  <si>
    <t>Tesarska dela</t>
  </si>
  <si>
    <t>A6</t>
  </si>
  <si>
    <t>Zidarska dela</t>
  </si>
  <si>
    <t>A7</t>
  </si>
  <si>
    <t>Zunanji tlaki</t>
  </si>
  <si>
    <t>A8</t>
  </si>
  <si>
    <t>Fasada</t>
  </si>
  <si>
    <t>A9</t>
  </si>
  <si>
    <t>Kanalizacija</t>
  </si>
  <si>
    <t>GRADBENA DELA - skupaj</t>
  </si>
  <si>
    <t>B</t>
  </si>
  <si>
    <t>OBRTNIŠKA DELA</t>
  </si>
  <si>
    <t>B1</t>
  </si>
  <si>
    <t>Krovska in kleparska dela</t>
  </si>
  <si>
    <t>B2</t>
  </si>
  <si>
    <t>Ključavničarska in pasarska dela</t>
  </si>
  <si>
    <t>B3</t>
  </si>
  <si>
    <t>Stavbno pohištvo in zasteklitve</t>
  </si>
  <si>
    <t>B4</t>
  </si>
  <si>
    <t>Suhomontažna dela in obloge</t>
  </si>
  <si>
    <t>B5</t>
  </si>
  <si>
    <t>Keramičarska dela</t>
  </si>
  <si>
    <t>B6</t>
  </si>
  <si>
    <t>Tlaki</t>
  </si>
  <si>
    <t>B7</t>
  </si>
  <si>
    <t>Slikopleskarska dela</t>
  </si>
  <si>
    <t>B8</t>
  </si>
  <si>
    <t>Dvigala</t>
  </si>
  <si>
    <t>b9</t>
  </si>
  <si>
    <t>Hladilnica</t>
  </si>
  <si>
    <t>OBRTNIŠKA DELA - skupaj</t>
  </si>
  <si>
    <t>GRADBENO OBRTNIŠKA DELA SKUPAJ BREZ DDV</t>
  </si>
  <si>
    <t>V cenah vseh postavk je potrebno zajeti vse za gotove montirane in finalno obdelane izdelke oziroma vgrajene materiale, z vsemi transporti in prenosi, osnovnim in pomožnim materialom</t>
  </si>
  <si>
    <t>Za vse izdelane elemente in površinske obdelave je potrebno dostaviti vzorce obdelav, vzorčne kose in delavniške načrte ter načrte vgradnje in zanje pridobiti pisno potrditev projektanta.</t>
  </si>
  <si>
    <t>Vsa dela je izvajati skladno s projektom PZI, z gradbeno zakonodajo, veljavnimi standardi in pravili stroke.</t>
  </si>
  <si>
    <t>Ponudbo in izvedbo objekta je potrebno izdelati skladno z načrtom. Načrt je potrebno upoštevati v celoti (risbe, opisi in popisi). v primeru tiskarskih napak in morebitnih neskladij v projektu, je ponudnik ali izvajalec dolžan na to opozoriti odgovornega projektanta arhitekture.</t>
  </si>
  <si>
    <t>Ponudnik ali izvajalec je dolžan opozoriti na morebitno tehnično pomanjkljivost izvedbenih detajlov, risb, opisov ali popisov. Predloge potrdita odgovorni projektant arhitekture in investitor.</t>
  </si>
  <si>
    <t>Kjer ni opredeljenega izvedbenega industrijskega detajla ali izdelka, ga mora izvajalec pred izvedbo predstaviti, izbor potrdita odgovorni projektant arhitekture in investitor.</t>
  </si>
  <si>
    <t xml:space="preserve">A1  </t>
  </si>
  <si>
    <t>PRIPRAVLJALNA DELA</t>
  </si>
  <si>
    <t>Zavarovanje in ureditev gradbišča v času gradnje, skladno z varnostnim načrtom, ki ga dostavi naročnik.</t>
  </si>
  <si>
    <t>kpl</t>
  </si>
  <si>
    <t>2</t>
  </si>
  <si>
    <t>Zaščita obstoječega hidrantnega omrežja med izvajanjem del, v dolžini cca 40m1</t>
  </si>
  <si>
    <t>3</t>
  </si>
  <si>
    <t>Zaščita obstoječega dimnika peči upepeljevalnice ob rušitvi jaška dimnika, z ustrezno jekleno nosilno konstrukcijo, slojem izoalicje, oblogo iz dvoslojnih OSB plošč in HI iz PVC membrano kot nor SIKAPLAN). 
V ceni je zajeti postavitev zaščite za celi čas izvajanja del in odstranitev le te po končanih delih, z vsemi transporti in odvozi na deponijo.</t>
  </si>
  <si>
    <t>3a</t>
  </si>
  <si>
    <t>jeklena konstrukcija, po predlogu izvajalca, po potrditvi projektanta GK. Ocena.</t>
  </si>
  <si>
    <t>3b</t>
  </si>
  <si>
    <t>20cm TI meniralna volna, 2x24mm OSB</t>
  </si>
  <si>
    <t>3c</t>
  </si>
  <si>
    <t>PVC membrana, z vsemi tesnjenji in pritrditvami</t>
  </si>
  <si>
    <t>4</t>
  </si>
  <si>
    <t>Zaščita obstoječega objekta, na območju posegov pri izvedbi prizidka in nove hladilnice. (zaščita tlakov, sten, stavbnega pohištva, opreme…) z dnevnim čiščenjem vseh površin objekta in finalnim čiščenjem po končanih delih, z odvozom vseh odpadkov. Ocena površine prostorov 200m2.</t>
  </si>
  <si>
    <t>PRIPRAVLJALNA DELA SKUPAJ:</t>
  </si>
  <si>
    <t>RUŠITVE</t>
  </si>
  <si>
    <r>
      <t xml:space="preserve">V ceni vseh postavk zajeti vsa pomožna dela, vsa zavarovanja rušitev, ves osnovni in pomožni material ter vse prenose in odvoze na </t>
    </r>
    <r>
      <rPr>
        <b/>
        <u/>
        <sz val="11"/>
        <color indexed="8"/>
        <rFont val="Arial Narrow"/>
        <family val="2"/>
        <charset val="238"/>
      </rPr>
      <t>stalno deponijo s plačilom taks</t>
    </r>
    <r>
      <rPr>
        <b/>
        <sz val="11"/>
        <color indexed="8"/>
        <rFont val="Arial Narrow"/>
        <family val="2"/>
        <charset val="238"/>
      </rPr>
      <t xml:space="preserve">.V ceni vseh postavk zajeti vsa pomožna dela, vsa zavarovanja rušitev, ves osnovni in pomožni material ter vse prenose in odvoze na </t>
    </r>
    <r>
      <rPr>
        <b/>
        <u/>
        <sz val="11"/>
        <color indexed="8"/>
        <rFont val="Arial Narrow"/>
        <family val="2"/>
        <charset val="238"/>
      </rPr>
      <t>stalno deponijo s plačilom taks</t>
    </r>
    <r>
      <rPr>
        <b/>
        <sz val="11"/>
        <color indexed="8"/>
        <rFont val="Arial Narrow"/>
        <family val="2"/>
        <charset val="238"/>
      </rPr>
      <t xml:space="preserve">.V ceni vseh postavk zajeti vsa pomožna dela, vsa zavarovanja rušitev, ves osnovni in pomožni material ter vse prenose in odvoze na </t>
    </r>
    <r>
      <rPr>
        <b/>
        <u/>
        <sz val="11"/>
        <color indexed="8"/>
        <rFont val="Arial Narrow"/>
        <family val="2"/>
        <charset val="238"/>
      </rPr>
      <t>stalno deponijo s plačilom taks</t>
    </r>
    <r>
      <rPr>
        <b/>
        <sz val="11"/>
        <color indexed="8"/>
        <rFont val="Arial Narrow"/>
        <family val="2"/>
        <charset val="238"/>
      </rPr>
      <t>.</t>
    </r>
  </si>
  <si>
    <t>Pri odvozu iz gradbišča upoštevati tudi plačilo vseh komunalnih taks in drugih stroškov z deponiranjem.</t>
  </si>
  <si>
    <t>Rušitev nevarnih gradbenih odpadkov je potrebno izvajati z ustreznimi zaščitnimi sredstvi. V skladu z navodili koordinatorja za varstvo pri delu.</t>
  </si>
  <si>
    <t>Odstranitev elementov instalacij in opreme so zajete v popisu instalaicj.</t>
  </si>
  <si>
    <t>V ceni postavk je potrebno zajeti vse potrebne delovne odre, podpiranja, zaščite,...v skladu s projekti in pravili stroke.</t>
  </si>
  <si>
    <t>OP.: Vsa rušitvena dela konstrukcijskih elementov se izvajajo po navodilih statika!.  V ceni posamezne postavke je potrebno zajeti vsa potrebna podpiranja!</t>
  </si>
  <si>
    <t>Dela se izvaja med obstoječimi komunalnimi vodi in temelji, ob obstoječih objektih.</t>
  </si>
  <si>
    <t>1</t>
  </si>
  <si>
    <t>Rušenje AB konstrukcij, z odrezom betona betona po obodu rušitve. Odrez na na segmente primerne za transport je zajeti v ceni rušenja betona.</t>
  </si>
  <si>
    <t>1a</t>
  </si>
  <si>
    <t>AB tunel/cev izhoda iz kotlovnice, notranji premer fi 200cm, debelina stene nad 30cm.</t>
  </si>
  <si>
    <t>1a1</t>
  </si>
  <si>
    <t>odrez betona</t>
  </si>
  <si>
    <t>1a2</t>
  </si>
  <si>
    <t>rušenje betona</t>
  </si>
  <si>
    <t>1b</t>
  </si>
  <si>
    <t>prehodi v AB stenah, debeline 30cm</t>
  </si>
  <si>
    <t>1b1</t>
  </si>
  <si>
    <t>1b2</t>
  </si>
  <si>
    <t>1c</t>
  </si>
  <si>
    <t>jašek dimnika</t>
  </si>
  <si>
    <t>OP: ob rušitvi jaška dela dimnika je dela izvajati pazljivo na način, da ne pride do poškodbe delujočega dimnika). Zaščita dimnika zajeta ločeno.</t>
  </si>
  <si>
    <t>1c1</t>
  </si>
  <si>
    <t>1c2</t>
  </si>
  <si>
    <t>1d</t>
  </si>
  <si>
    <t>oporni zid s temeljem</t>
  </si>
  <si>
    <t>1d1</t>
  </si>
  <si>
    <t>1d2</t>
  </si>
  <si>
    <t>1e</t>
  </si>
  <si>
    <t>razne rušitve AB konstrukcij. (temelji, deli temeljev, plošče….)</t>
  </si>
  <si>
    <t>1e1</t>
  </si>
  <si>
    <t>1e2</t>
  </si>
  <si>
    <t>Odstranitev slojev izolacij vkopanih sten in strešnih plošč, s čiščenjem podlage v predvideni sestavi:</t>
  </si>
  <si>
    <t>-</t>
  </si>
  <si>
    <t>zaščita - gumbasta membrana</t>
  </si>
  <si>
    <t>TI EPS oz XPS v debelini do 20cm</t>
  </si>
  <si>
    <t>dvoslojna polimer bitumenska HI</t>
  </si>
  <si>
    <t>2a</t>
  </si>
  <si>
    <t>na lokaciji prizidka</t>
  </si>
  <si>
    <t>2b</t>
  </si>
  <si>
    <t>na lokaciji sanacije obstoječe HI</t>
  </si>
  <si>
    <t>Odstranitev obrob atik in opornih zidov, pločevina RŠ do 50cm, z vso podksonstrukcijo</t>
  </si>
  <si>
    <t>m1</t>
  </si>
  <si>
    <t>Odstranitev kape dimnika obstoječe upepeljevalnice</t>
  </si>
  <si>
    <t>5</t>
  </si>
  <si>
    <t>Odstranitev v objektu na loakciji nove hladilnice.</t>
  </si>
  <si>
    <t>5a</t>
  </si>
  <si>
    <t>odstranitev kompletne sestave tlaka, do AB plošče, vskupni debelini do 15cm. (sloji izoalcij, betonski estrih, keramika)</t>
  </si>
  <si>
    <t>5b</t>
  </si>
  <si>
    <t>demontaža stekel zasteklitve nad hladilnico. Obstoječi okvirji se ne smejo poškodovati.</t>
  </si>
  <si>
    <t>5c</t>
  </si>
  <si>
    <t>vgrajena in nevgrajena oprema</t>
  </si>
  <si>
    <t>6</t>
  </si>
  <si>
    <t>Odstranitve za izvedbo novega agregata.</t>
  </si>
  <si>
    <t>6a</t>
  </si>
  <si>
    <t>odstranitev obstoječega agregata.</t>
  </si>
  <si>
    <t>6b</t>
  </si>
  <si>
    <t>rušenje tlaka in talne AB plošče</t>
  </si>
  <si>
    <t>6b1</t>
  </si>
  <si>
    <t>6b2</t>
  </si>
  <si>
    <t>6c</t>
  </si>
  <si>
    <t>6c1</t>
  </si>
  <si>
    <t>6c2</t>
  </si>
  <si>
    <t>6d</t>
  </si>
  <si>
    <t>odstranitev betonskih kinet z jeklenimi pokrovi.</t>
  </si>
  <si>
    <t>6e</t>
  </si>
  <si>
    <t>preboji v strešni konstrukciji za novi dimnik</t>
  </si>
  <si>
    <t>7</t>
  </si>
  <si>
    <t>Odstranitev kovinskih konstrukcij Ocena</t>
  </si>
  <si>
    <t>Naprava utorov in prebojev za razvode in prehode instalacij  in sidranje novih konstrukcij, v obstoječih konstrukcijah, z zazidavo, obbetoniranjem, zalitjem oz. zametavanjem le teh po vgradnji instalacij in eventualno potrebnimi prekladami oziroma ojačitvami, glede na presek prehoda. Vse prehode izvesti po projektu. Za vse prehode skozi konstrukcijske elemente je potrebno pridobiti soglasje projektanta gradbenih konstrukcij. Ocena</t>
  </si>
  <si>
    <t>8a</t>
  </si>
  <si>
    <t>utori v AB kosntrukcijah preseka do 5/10cm</t>
  </si>
  <si>
    <t>8b</t>
  </si>
  <si>
    <t>preboji v AB konstrukcijah debelin do 30cm, presekov do 20x20cm</t>
  </si>
  <si>
    <t>kos</t>
  </si>
  <si>
    <t>8c</t>
  </si>
  <si>
    <t>preboji v AB konstrukcijah debelin do 30cm, presekov do 50x50cm</t>
  </si>
  <si>
    <t>8d</t>
  </si>
  <si>
    <t>vrtine v AB konstrukcijah za sidranja v globini 20cm, s HILTI maso HIT HY-200A ali enakovredno. Ocena</t>
  </si>
  <si>
    <t>9</t>
  </si>
  <si>
    <t>Odstranitve zunanjih tlakov in robnih elementov s temelji.</t>
  </si>
  <si>
    <t>9a</t>
  </si>
  <si>
    <t>asfaltni tlak s podlago</t>
  </si>
  <si>
    <t>10</t>
  </si>
  <si>
    <t>Razne rušitve in odstranitve. Obračun po dejanskih stroških z vpisom v gradbeni dnevnik s potrditvijo nadzora/naročnika.</t>
  </si>
  <si>
    <t>10a</t>
  </si>
  <si>
    <t>NK</t>
  </si>
  <si>
    <t>ur</t>
  </si>
  <si>
    <t>10b</t>
  </si>
  <si>
    <t>PK</t>
  </si>
  <si>
    <t>10c</t>
  </si>
  <si>
    <t>KV</t>
  </si>
  <si>
    <t>11</t>
  </si>
  <si>
    <t>Razna dodatna in nepredvidena dela. Obračun po dejanskih stroških z vpisom v gradbeni dnevnik s potrditvijo nadzora/naročnika.</t>
  </si>
  <si>
    <t>RUŠITVE SKUPAJ</t>
  </si>
  <si>
    <t>ZEMELJSKA DELA</t>
  </si>
  <si>
    <t>Izkopi v zemljini in nasutjih</t>
  </si>
  <si>
    <t>odstranitev humusa, z odvozom na gradbišno deponijo.</t>
  </si>
  <si>
    <t>izkop zemljine na AB strehi obstoječega objekta, v globini do 1m.
Izkop izvajati pazljivo, da je pride do poškodbe obstoječe HI.</t>
  </si>
  <si>
    <t>Izkop zemljine na območju prizidka, v globini do 10m.
Varovanje brežine izkopa proti obstoječemu objektu zajeto v ločenem popisu.</t>
  </si>
  <si>
    <t>Izkop za temelje, v globini do 1m.</t>
  </si>
  <si>
    <t>Ročni  izkop zemljine in nasutja na lokaciji sanacije strehe obstoječega objekta, v globini do 1m.</t>
  </si>
  <si>
    <t>Planiranje in utrjevanje dna izkopa na predpisano trdnost</t>
  </si>
  <si>
    <t>Dobava in vgradnja  gramoznega tampona 0-32, z utrjevanjem po navodilu geomehanika, v debelini do 30cm. Ms=80MPa Evd=55MPa</t>
  </si>
  <si>
    <t>Zasipi  z deponirano zemljino, z nabijanjem in utrjevanjem v plasteh, po navodilih geomehanika. Količina v raščenem stanju; vgrajevanje in utrjevanje v plasteh, z oblikovanjem brežin.</t>
  </si>
  <si>
    <t>Zasipi  z drenažnim materialom, z nabijanjem in utrjevanjem v plasteh, po navodilih geomehanika. Količina v raščenem stanju; vgrajevanje in utrjevanje v plasteh po 20 cm</t>
  </si>
  <si>
    <t>Humusiranje in zatravitev</t>
  </si>
  <si>
    <t>Nakladanje in odvoz odvečnega materiala od izkopov v javno deponijo, oddaljeno do 10 km, s planiranjem na odlagališču in plačilom takse. Količina v raščenem stanju.</t>
  </si>
  <si>
    <t>8</t>
  </si>
  <si>
    <t>Geomehanski nadzor z vpisom predpisanih pregledov in meritev.</t>
  </si>
  <si>
    <t>Razna dodatna in nepredvidena dela. Ocena</t>
  </si>
  <si>
    <t>ZEMELJSKA DELA SKUPAJ:</t>
  </si>
  <si>
    <t>ARMIRANO BETONSKA DELA</t>
  </si>
  <si>
    <t>Dobava in vgradnja podložnega betona, trdnostni razred C12/15. V ceni je zajeti vse potrebne robne opaže.</t>
  </si>
  <si>
    <t>Dobava in vgradnja betona,  v armirane konstrukcije, po projektu arhitekture, GK in projektu betona, ki ga izdela izvajalec in potrdi projektant GK. Vsi AB konstrukcijski elementi so izvedeni v betonu kakovosti (EN206 in EC 2 ter SIST EN 197-1)</t>
  </si>
  <si>
    <t>trdnostni razred C30/37</t>
  </si>
  <si>
    <t>2a1</t>
  </si>
  <si>
    <t>temeljne plošče, preseka nad 0,30m3/m2-m1</t>
  </si>
  <si>
    <t>2a2</t>
  </si>
  <si>
    <t>talna plošča, preseka 0,12-0,20m3/m2-m1</t>
  </si>
  <si>
    <t>2a3</t>
  </si>
  <si>
    <t>talna plošča v naklonu 13st, preseka 0,20-0,30m3/m2-m1</t>
  </si>
  <si>
    <t>2a4</t>
  </si>
  <si>
    <t>ravne plošče, preseka 0,20-0,30m3/m2-m1</t>
  </si>
  <si>
    <t>2a5</t>
  </si>
  <si>
    <t>plošče v naklonu 10st, preseka 0,20-0,30m3/m2-m1</t>
  </si>
  <si>
    <t>2a6</t>
  </si>
  <si>
    <t>plošče v naklonu 13st, preseka 0,20-0,30m3/m2-m1</t>
  </si>
  <si>
    <t>2a7</t>
  </si>
  <si>
    <t>ravne stene, preseka 0,12-0,20m3/m2-m1</t>
  </si>
  <si>
    <t>2a8</t>
  </si>
  <si>
    <t>ravne stene, preseka 0,20-0,30m3/m2-m1</t>
  </si>
  <si>
    <t>2a9</t>
  </si>
  <si>
    <t>ravne stene, preseka nad 0,30m3/m2-m1</t>
  </si>
  <si>
    <t>2a10</t>
  </si>
  <si>
    <t>oporni zidovi, preseka 0,20-0,30m3/m2-m1</t>
  </si>
  <si>
    <t>2a11</t>
  </si>
  <si>
    <t>stebri in slopi, preseka 0,20-0,30m3/m2-m1</t>
  </si>
  <si>
    <t>2a12</t>
  </si>
  <si>
    <t>stebri in slopi, preseka nad 0,30m3/m2-m1</t>
  </si>
  <si>
    <t>2a13</t>
  </si>
  <si>
    <t>nosilci, preseka 0,12-0,20m3/m2-m1</t>
  </si>
  <si>
    <t>2a14</t>
  </si>
  <si>
    <t>nosilci, preseka 0,20-0,30m3/m2-m1</t>
  </si>
  <si>
    <t>2a15</t>
  </si>
  <si>
    <t>nosilci, preseka nad 0,30m3/m2-m1</t>
  </si>
  <si>
    <t>2a16</t>
  </si>
  <si>
    <t>zidne vezi in preklade izidanih sten, preseka 0,08-0,12m3/m2-m1</t>
  </si>
  <si>
    <t>2a17</t>
  </si>
  <si>
    <t>stopnice, preseka 0,20-0,30m3/m2-m1</t>
  </si>
  <si>
    <t>trdnostni razred C25/30</t>
  </si>
  <si>
    <t>2b1</t>
  </si>
  <si>
    <t>pasovni temelji objekta, delno stopničasti, preseka nad 0,30m3/m2-m1</t>
  </si>
  <si>
    <t>2b2</t>
  </si>
  <si>
    <t>nastavki sten, preseka 0,20-0,30m3/m2-m1</t>
  </si>
  <si>
    <t>2b3</t>
  </si>
  <si>
    <t>pasovni temelji opornih zidov, preseka nad 0,30m3/m2-m1</t>
  </si>
  <si>
    <t>Doplačilo za vodotesni beton, sistemska rešitev kot npr Sika® WT-200 P ali enakovredno (dodatek za vodotesne betone na kristalni osnovi) z vsemi dodatki.</t>
  </si>
  <si>
    <t>Dobava, ravnanje, čiščenje, sekanje polaganje in vezanje armature S500B. Ocena. Obračun po dejansko vgrajenih količinah oz izvlečku armature PZI.</t>
  </si>
  <si>
    <t>4a</t>
  </si>
  <si>
    <t>rebraste palice do fi 12 mm</t>
  </si>
  <si>
    <t>4b</t>
  </si>
  <si>
    <t>rebraste palice nad fi 12 mm</t>
  </si>
  <si>
    <t>4c</t>
  </si>
  <si>
    <t>Dobava, obdelava, polaganje in vezanje armaturnih mrež S500B. Ocena. Obračun po dejansko vgrajenih količinah oz izvlečku armature PZI.</t>
  </si>
  <si>
    <t>Razna zalitja in obbetoniranja ob prebojih, prehodih...beton C25/30</t>
  </si>
  <si>
    <t>Dobava in vgradnja dilatacijskih profilov, po detajlu, po potrditvi tipa in načina vgradnje  s strani projektanta GK.</t>
  </si>
  <si>
    <t>kot npr MIGUA FS 135/25 ali enakovredno, za dilatacijsko rego širine 3,5cm</t>
  </si>
  <si>
    <t>povozna dilatacija kot npr DEFLEX 427/ALGV-40 ali enakovredno</t>
  </si>
  <si>
    <t>povozna dilatacija kot npr DEFLEX 427/ALGV-65 ali enakovredno</t>
  </si>
  <si>
    <t>pokrivni drsni dilatacijski profil na stenah, iz barvane pločevine, širine cca 30cm</t>
  </si>
  <si>
    <t>Površinska obdelava AB površin, po specifikaciji v projektu, z vsemi predpisanimi sloji in obdelavami, po navodilih proizvajalca uporabljenih materialov:
brušenje betonskih površin, stopnja protizdrsnosti R10 in impregniranje z brezbarvnim hidrofobnim premazom na silikatni osnovi</t>
  </si>
  <si>
    <t>ARMIRANO-BETONSKA DELA SKUPAJ</t>
  </si>
  <si>
    <t xml:space="preserve">Opaž vidnih AB konstrukcij, v kvaliteti VB3. </t>
  </si>
  <si>
    <t>V primeru da  izgled betona ne ustreza zahtevani kvaliteti, je izvajalec del dolžan sanirati površino na lastne stroške, po potrditvi projektanta.</t>
  </si>
  <si>
    <t>Opaži vidnih betonskih konstrukcij VB3, vogali minimalno posneti, brez trikotne letvice. (SIST EN 13670:2010/A101:2010/AC: oktober 2017). Izvajalec pripravi načrt opaženja po shemi in navodilih projektanta in ga da v pisno potrditev projektantu za vsak posamezen sklop.</t>
  </si>
  <si>
    <t>Splošna navodila oz napotki za izvedbo vidnih betonov: Uporaba opažnih plošč v kvaliteti kot npr PERI Fin-ply PRO ali enakovredno. Uporaba galvanizirane ali inox žice za povezovanje armature. Uporaba opažne emulzije v kvalitetti kot npr PERI PlastoClean ali enaovredno. Zatesnitev vseh spojev med ploščami s tesnilnimi spužvicami iz Polipen RS 30kg/m3 ali EPDM/PE 130kg/m3. Opaže se uporablja skladno z navodili dobavitelja za dosego zahtevane kakovosti vidnih betonov.</t>
  </si>
  <si>
    <t>opaž ravnih sten, robovi posneti z letvico 15x15mm</t>
  </si>
  <si>
    <t>opaž opornih zidov, robovi posneti z letvico 15x15mm</t>
  </si>
  <si>
    <t xml:space="preserve">Opaž vidnih AB konstrukcij, v kvaliteti VB2. </t>
  </si>
  <si>
    <t>2c</t>
  </si>
  <si>
    <t>opaž odprtin v AB stenah, debeline 20-30cm, robovi posneti z letvico 15x15mm, s podpiranjem do 3m</t>
  </si>
  <si>
    <t>2d</t>
  </si>
  <si>
    <t>opaž stebrov in slopov, robovi posneti z letvico 15x15mm</t>
  </si>
  <si>
    <t>2e</t>
  </si>
  <si>
    <t>opaž nosilcev brez zoba, robovi posneti z letvico 15x15mm, s podpiranjem do 5m</t>
  </si>
  <si>
    <t>2f</t>
  </si>
  <si>
    <t>opaž ravnih plošč, s podpiranjem do 5m</t>
  </si>
  <si>
    <t>2g</t>
  </si>
  <si>
    <t>opaž plošč v naklonu 10st, s podpiranjem do 5m</t>
  </si>
  <si>
    <t>2h</t>
  </si>
  <si>
    <t>opaž plošč v naklonu 13st, s podpiranjem do 5m</t>
  </si>
  <si>
    <t>2i</t>
  </si>
  <si>
    <t>opaž odprtin v AB ploščah, deb 20-30cm,  spodpiranjem do 5m.</t>
  </si>
  <si>
    <t>2j</t>
  </si>
  <si>
    <t>opaž poglobitev v talnih ploščah višine 35cm, po tehnološkem projektu opreme</t>
  </si>
  <si>
    <t>2k</t>
  </si>
  <si>
    <t>opaž robov dvignjenih talnih plošč, višine 14cm, po tehnološkem projektu opreme</t>
  </si>
  <si>
    <t>2l</t>
  </si>
  <si>
    <t>opaž stopniščnih ram, s podpiranjem do 3m</t>
  </si>
  <si>
    <t>opaž čel stopnic, višine 17cm</t>
  </si>
  <si>
    <t>Opaži nevidnih konstrukcij</t>
  </si>
  <si>
    <t>opaž robov temeljnih plošč, višine do 35-100m, delno v naklonu 45st</t>
  </si>
  <si>
    <t>opaž temeljev objekta, delno stopničastih</t>
  </si>
  <si>
    <t>opaž temeljev opornih zidov, delno stopničastih</t>
  </si>
  <si>
    <t>3d</t>
  </si>
  <si>
    <t>opaž nastavkov sten, delno stopničastih</t>
  </si>
  <si>
    <t>3e</t>
  </si>
  <si>
    <t>izgubljeni opaž vkopanih sten v območju varovanja gradbene jame</t>
  </si>
  <si>
    <t>3f</t>
  </si>
  <si>
    <t>opaž sten</t>
  </si>
  <si>
    <t>3g</t>
  </si>
  <si>
    <t>opaž zidnih vezi</t>
  </si>
  <si>
    <t>3h</t>
  </si>
  <si>
    <t>opaž opornih zidov</t>
  </si>
  <si>
    <t>Opaž prehodov oz vgradne cevi skozi AB konstrukcije (temelji, nosilci, plošče...), za prehode instalacij, cevi, konstrukcij. Ocena</t>
  </si>
  <si>
    <t>velikosti do fi 10cm oz 10x10cm, v debelini 20-30cm.</t>
  </si>
  <si>
    <t>velikosti do fi 20cm oz 20x20cm, v debelini 20-30cm.</t>
  </si>
  <si>
    <t>velikosti od 0,05m2 do 0,10m2, v debelini 20-30cm.</t>
  </si>
  <si>
    <t>4d</t>
  </si>
  <si>
    <t>velikosti od 0,10m2 do 0,25m2, v debelini 20-30cm.</t>
  </si>
  <si>
    <t>4e</t>
  </si>
  <si>
    <t>prehodi večjih presekov</t>
  </si>
  <si>
    <t>Odri, potrebi za vsa gradbeno obrtniška in instalacijska dela. V ceni je zajeti vsa prestavljanja in podiranja ter ponovno postavljanja odrov, za ves čas gradnje. V ceni je zajeti vse fasadne odre, prostorske odre, pomične odre in dvižne delovne košare in ploščadi (kolesa v materialu, ki ne pušča odtisov in sledi na vozni površini), po tehnologiji izvajalca, skladno s terminskim planom.</t>
  </si>
  <si>
    <t>delovni odri za gradbena dela, za prostore višine do 5m. 
Neto površine prostorov cca 800m2</t>
  </si>
  <si>
    <t>delovni odri za obrtniška dela, za prostore višine do 5m. 
Neto površine prostorov cca 800m2</t>
  </si>
  <si>
    <t>5d</t>
  </si>
  <si>
    <t>fasadni odri. Podane bruto površine vidnih fasadnih površin 250m2</t>
  </si>
  <si>
    <t>5e</t>
  </si>
  <si>
    <t>oder v dvigalnem jašku, svetle dim 470/300cm, višine do 10m</t>
  </si>
  <si>
    <t>TESARSKA DELA SKUPAJ:</t>
  </si>
  <si>
    <t xml:space="preserve">1 </t>
  </si>
  <si>
    <t>Naprava kompletnih sestav podlog tlakov, po sestavah po projektu, z vsemi dilatacijami in dilatacijskimi trakovi ob stenah in stebrih.</t>
  </si>
  <si>
    <t>Sestave so navedene iz spodnjega sloja proti zgornjemu sloju.</t>
  </si>
  <si>
    <t>Finalni tlaki zajeti ločeno, razen v sestavah kjer je to navedeno.</t>
  </si>
  <si>
    <t>V ceni je zajeti tudi robne trakove v višini estriha, ekspandirani polistiren (EPS) v debelini 1cm oziroma 2cm, ter zrakotesno lepljenje PE folije na stene pri sestavah, ki zahtevajo zrakotesno izvedbo. V ceni je zajeti tudi izvedbo stikov tlaka s stenami in stebri v prostorih, kje obstaja možnost razlite vode, rege  je zapolniti z okroglim profilom iz penjenega PE, in rego  vodotesno zatesniti s trajnoelastičnim PUR kitom.</t>
  </si>
  <si>
    <t>V ceni postavk je zajeti vse navedene armature.</t>
  </si>
  <si>
    <t>V ceni je zajeti izvedbo in tesnjenje vseh delovnih stikov/dilatacij.</t>
  </si>
  <si>
    <t>iz sestave K1</t>
  </si>
  <si>
    <t>10cm TI  XPS, s stopničastimi preklopi (pod temeljno ploščo)</t>
  </si>
  <si>
    <t>6cm TI  XPS, s stopničastimi preklopi</t>
  </si>
  <si>
    <t>PE folija</t>
  </si>
  <si>
    <t>5,5cm mikroarmiran betonski estrih C25/30, mikroarmatura: PP vlakna, vsebnost: 0.95 kg/m3, npr.: FIBRILs F120 ali enakovredno</t>
  </si>
  <si>
    <t>iz sestave K2</t>
  </si>
  <si>
    <t>6,5cm mikroarmiran betonski estrih C25/30, mikroarmatura: PP vlakna, vsebnost: 0.95 kg/m3, npr.: FIBRILs F120 ali enakovredno</t>
  </si>
  <si>
    <t>iz sestave K3</t>
  </si>
  <si>
    <t>iz sestave K4</t>
  </si>
  <si>
    <t>iz sestave P1</t>
  </si>
  <si>
    <t>9,5cm armiran betonski estrih C25/30, mikroarmatura: PP vlakna, vsebnost: 0.95 kg/m3, npr.: FIBRILs F120 ali enakovredno in mreža Q-283</t>
  </si>
  <si>
    <t>1f</t>
  </si>
  <si>
    <t>iz sestave P2, P3</t>
  </si>
  <si>
    <t xml:space="preserve">- </t>
  </si>
  <si>
    <t>4cm TI  XPS, s stopničastimi preklopi</t>
  </si>
  <si>
    <t>1g</t>
  </si>
  <si>
    <t>iz sestave P4</t>
  </si>
  <si>
    <t>7,5cm mikroarmiran betonski estrih C25/30, mikroarmatura: PP vlakna, vsebnost: 0.95 kg/m3, npr.: FIBRILs F120 ali enakovredno</t>
  </si>
  <si>
    <t>Naprava kompletnih sestav izolacij, po sestavah po projektu, z ustrezno pripravo podlage, z obdelavo vseh dilatacij in zaključkov.</t>
  </si>
  <si>
    <t>Sestave so navedene iz spodnjega sloja proti zgornjemu sloju oz od noter navzven.</t>
  </si>
  <si>
    <t>horizontalna HI iz sestav: K1, K2, K3, K4 (HI tudi na višinskih preskokih temeljne plošče)</t>
  </si>
  <si>
    <t xml:space="preserve">HI    </t>
  </si>
  <si>
    <t>hladen bitumenski premaz kot npr IBIZOL HS, ali enakovredno</t>
  </si>
  <si>
    <t>spodnji sloj: npr. Izotekt P4 plus (SIST DIN18195-1 do 10), točkovno navarjen</t>
  </si>
  <si>
    <t>zgornji sloj npr. Izotekt P5 plus (SIST DIN18195-1 do 10), polno navarjen na spodnji sloj</t>
  </si>
  <si>
    <t>zaključek HI na obstoječe AB stene, preko 6cm EPS dilatacijskega sloja, z ustrezno pripravo podlage</t>
  </si>
  <si>
    <t>horizontalna HI iz sestave P1</t>
  </si>
  <si>
    <t>vertikalna HI na vkopane stene, iz sestave KS1</t>
  </si>
  <si>
    <t>prvi sloj sloj: npr. Izotekt P4 plus (SIST DIN18195-1 do 10)</t>
  </si>
  <si>
    <t>drugi sloj npr. Izotekt P5 plus (SIST DIN18195-1 do 10), polno navarjen na spodnji sloj</t>
  </si>
  <si>
    <t xml:space="preserve">10cm TI  XPS, s stopničastimi preklopi </t>
  </si>
  <si>
    <t>gumbasta membrana iz HDPE</t>
  </si>
  <si>
    <t>vertikalna HI na vkopane stene, iz sestave KS2</t>
  </si>
  <si>
    <t>sintetična folija na bazi HDPE,deb.1 mm, s slojem za kemično sprimnost s svežim betonom,  folija je vgrajena po tehničnih specifikacijah proizvajalca! npr.: PREPRUFE 300R ali enakovredno</t>
  </si>
  <si>
    <t>vertikalna HI na oporne zidove</t>
  </si>
  <si>
    <t>gumbasta membrana iz HDPE, zgoraj zaključena s z vročecinkano pločevino 0,8mm barvano v RAL-u po izboru projektanta , RŠ 20cm</t>
  </si>
  <si>
    <t>Zidanje sten in pozidave, z ustrezno malto, z vsemi sidranji in stikovanji.</t>
  </si>
  <si>
    <t>zidanje sten z betonskim modularcem, v debelini 25cm</t>
  </si>
  <si>
    <t>polovični opečni modularec 15cm</t>
  </si>
  <si>
    <t>zazidave obstoječih odprtin, obzidave ob rušitvah, z betonskim modularcem, v debelini 25cm</t>
  </si>
  <si>
    <t xml:space="preserve">pozidave s porobeton zidaki, z ustrezno lepilno malto, v debelini 20-30cm. </t>
  </si>
  <si>
    <t xml:space="preserve">pozidave odprtin dimnikov z betonskimi zidaki, z ustrezno malto, v debelini 20-30cm. </t>
  </si>
  <si>
    <t>Dobava in naprava ometov. Obrizg, grobi in fini omet oz strojni omet, z vsemi vogalniki in zaključki.</t>
  </si>
  <si>
    <t>ometi novih pozidav</t>
  </si>
  <si>
    <t>popravila ometov ob rušitvah</t>
  </si>
  <si>
    <t xml:space="preserve">Permanentno redno čiščenje in finalno čiščenje po končanju vseh del, z odvozom vseh odpadkov. </t>
  </si>
  <si>
    <t>Razna zidarska dela. Obračun po dejanskih stroških z vpisom v gradbeni dnevnik s potrditvijo nadzora/naročnika.</t>
  </si>
  <si>
    <t>Izdelava, dobava in montaža okvirjev vhodnih vrat iz elementov iz umetnega kamna, preseka cca 30/5cm, z vsem sidranjem, lepljenjem in površinsko obdelavo - brušeno in posneti vogali.</t>
  </si>
  <si>
    <t>Dobava in vgradnja tipskih jeklenih vročecinkanih elektro kanalet s pokrovi, za razvode v prostoru agregata, z vgardnjo v tlak. Pokrovi iz rebraste pločevine. Kanaleta preseka 40/20cm.</t>
  </si>
  <si>
    <t>ZIDARSKA DELA SKUPAJ:</t>
  </si>
  <si>
    <t>ZUNANJI TLAKI</t>
  </si>
  <si>
    <t>Naprava zunanjih tlakov, v celotnih sestavah, z dobavo in vgardnjo amteriala, z utrjevanjem posazenih slojev.</t>
  </si>
  <si>
    <t>pas prodca ob opornih zidovih</t>
  </si>
  <si>
    <t>15cm pran mehkorobi prodec 4-8</t>
  </si>
  <si>
    <t>ločilni geosintetik 14-16 kN/m</t>
  </si>
  <si>
    <t>30cm zmrzlinsko odporen tamponski drobljenec TD 0/32</t>
  </si>
  <si>
    <t>peščena površina</t>
  </si>
  <si>
    <t>5cm drobljenec 0-8</t>
  </si>
  <si>
    <t>25cm zmrzlinsko odporen tamponski drobljenec TD 0/32</t>
  </si>
  <si>
    <t>25cm zmrzlinsko odporen kamniti nasipni material KNM 0/64</t>
  </si>
  <si>
    <t>povozni asfalt, z ustreznim stikovanjem z obstoječim asfaltom</t>
  </si>
  <si>
    <t>planiranje in utrjevanje planuma novih utrjenih površin in elementov: uvaljan planum zemljine (Ev2 ≥ 40MN/m2 oziroma Ev2 ≥ 25MN/m2 na raščenem terenu</t>
  </si>
  <si>
    <t>Dobava in vgradnja tamponskih nasutij in zemljin, ločilnih in utrditvenih tkanin oz mrež, s planiranjem in utrjevanjem v plasteh v projektiranih naklonih</t>
  </si>
  <si>
    <t>zmrzlinsko odporen kamniti nasipni material KNM 0/64 v debelini 30cm</t>
  </si>
  <si>
    <t>zmrzlinsko odporen tamponski drobljenec TD 0/32 v debelini 25cm</t>
  </si>
  <si>
    <t>1c3</t>
  </si>
  <si>
    <t>asfalt</t>
  </si>
  <si>
    <t>AC8 surf B70/100 A4 deb 3cm</t>
  </si>
  <si>
    <t>AC22 base B70/100 A4 deb 5cm</t>
  </si>
  <si>
    <t>Izvedba robnih elementov z ustreznimi linijskimi temelji C12/15 in fugiranjem stikov.</t>
  </si>
  <si>
    <t>betonski robnik 15/25cm</t>
  </si>
  <si>
    <t>ZUNANJI TLAKI SKUPAJ:</t>
  </si>
  <si>
    <t>FASADA</t>
  </si>
  <si>
    <t>Naprava kompletne sestave tanskoslojne fasadne obloge</t>
  </si>
  <si>
    <t xml:space="preserve">Sistemska rešitev proizvajalca fasadne obloge, z vsemi potrebnimi sloji, sidranjem in lepljenjem izolacije v podlago glede na zahteve proizvajalca, z upoštevanjem klimatske cone, veternih pogojev, višine ... </t>
  </si>
  <si>
    <t>Vse vogale je potrebno izvesti z ustreznimi ojačitvenimi kotniki.</t>
  </si>
  <si>
    <t>Vsa stikovanja toplotnih izolacij z ostalimi robnimi konstrukcijami (napušči, obloge, profili) je potrebno izvesti z ekspanzijskim trakom in ga ustrezno zatesniti s trajnoelastičnim kitom.</t>
  </si>
  <si>
    <t xml:space="preserve">kontaktna fasada atik </t>
  </si>
  <si>
    <t xml:space="preserve"> - 20cm TI XPS, lepljena na podlago</t>
  </si>
  <si>
    <t xml:space="preserve"> - sistemski omet kot npr KULIRPLAST v sivi barvi, z vsemi potrebnimi sloji in mrežicami</t>
  </si>
  <si>
    <t>kontaktna fasada – začasna</t>
  </si>
  <si>
    <t xml:space="preserve"> - tankoslojna kontaktna fasada</t>
  </si>
  <si>
    <t>Naprava ometa na AB oporne zidove, z ustrezno pripravo podlage. Grobi omet/cementnbi obrizg v izgledu (frakcije in obdelave) kot obstoječi zidovi</t>
  </si>
  <si>
    <t>FASADA SKUPAJ:</t>
  </si>
  <si>
    <t>KANALIZACIJA</t>
  </si>
  <si>
    <t>Dobava in vgradnja PE-HD cevi za kanalizacijo z vsemi fazonskimi kosi in tesnili. Cevi polno obbetonirane.</t>
  </si>
  <si>
    <t>Pozicija vključuje izvedbo vseh potrebnih gradbenih del (izkopi, zasipi, preboji, montažni material, vse proizvode (lokacije in dimenzije fiksnih točk ter detajli izvedbe so razvidni iz načrtov)</t>
  </si>
  <si>
    <t>DN160</t>
  </si>
  <si>
    <t>Dobava in vgradnja revizijskih jaškov fi 60cm, iz betonske cevi, z INOX protismradnim pokrovm kot npr ACO ali enakovredno, prilagojenim za oblaganjes tlakom.</t>
  </si>
  <si>
    <t>Dobava in vgradnja elementov drenaže, z vsemi fazonskimi kosi.</t>
  </si>
  <si>
    <t xml:space="preserve">drenaža    </t>
  </si>
  <si>
    <t>drenažna cev fi 250, ovita z voalom</t>
  </si>
  <si>
    <t>drenažno nasutje, cca 0,25m3/m1</t>
  </si>
  <si>
    <t>geotekstil cca 1m2/m1</t>
  </si>
  <si>
    <t>PE drenažni jašek fi 45cm, globine do 1m</t>
  </si>
  <si>
    <t>KANALIZACIJA SKUPAJ:</t>
  </si>
  <si>
    <t>KROVSKA IN KLEPARSKA DELA</t>
  </si>
  <si>
    <t>Naprava kompletnih sestav streh, po sestavah v projektu, z vsemi potrebnimi vertikalnimi zaključki in oblogami – stikovanji z venci streh in preboji streh.</t>
  </si>
  <si>
    <t>Navedeni sloji ravnih streh si sledijo od spodnjega, proti zgornjim slojem.</t>
  </si>
  <si>
    <t>Podane so tlorisne površine streh. Pri oblogah vencev so podani tekoči metri, navedene pa so tudi višine, oziroma razvite širine (rš.) slojev.</t>
  </si>
  <si>
    <t>V ceni postavk je zajeti tudi  izvedbo - oblikovanje muld ob vtočnikih in tesnjenje vseh prebojev, izvedbo vseh zaokrožnic HI, izvedbo vseh tesnjenj, odkapov, dilatacj, zaključke vseh slojev na obodne konstrukcije (stene, atike, venci…)</t>
  </si>
  <si>
    <t>iz sestave S1</t>
  </si>
  <si>
    <t>sestava strehe</t>
  </si>
  <si>
    <t>prvi sloj sloj: npr.IZOELAST P5 DIN PLUS (SIST DIN18195-1 do 10)</t>
  </si>
  <si>
    <t>drugi sloj npr. IZOELAST P5 FLL plus (SIST DIN18195-1 do 10), polno navarjen na spodnji sloj</t>
  </si>
  <si>
    <t>10cm TI FRAGMAT XPS 300 GL s stopničastimi preklopi</t>
  </si>
  <si>
    <t>paropropustni vodenepropustna membrana</t>
  </si>
  <si>
    <t>drenažno zadrževalni sloj</t>
  </si>
  <si>
    <t>drenažni filc</t>
  </si>
  <si>
    <t>70cm zemeljsko ansutje</t>
  </si>
  <si>
    <t>10cm substrat in zelenica (v ceni je zatravitev z gnojenjem in začetno vzdrževanje)</t>
  </si>
  <si>
    <t>sestava zaključkov na notranjo stran atik, v višini cca 110cm</t>
  </si>
  <si>
    <t>zaključna obloga po detajlu, RŠ do 50cm, titan cink pločevina 0,7mm</t>
  </si>
  <si>
    <t>1a3</t>
  </si>
  <si>
    <t>drenaža v območju zasutja sestave strehe, ob atikah na spodnji strani strehe</t>
  </si>
  <si>
    <t>1a3a</t>
  </si>
  <si>
    <t>1a3b</t>
  </si>
  <si>
    <t>1a4</t>
  </si>
  <si>
    <t>izvedba preklopa nove in obstoječe HI - pas v širini 1m.</t>
  </si>
  <si>
    <t>70cm zemeljsko nasutje</t>
  </si>
  <si>
    <t>iz sestave S2</t>
  </si>
  <si>
    <t>20cm TI FRAGMAT XPS 300 GL s stopničastimi preklopi</t>
  </si>
  <si>
    <t>10cm finalni sloj: rečni pran prodec, frakcij 18-32mm</t>
  </si>
  <si>
    <t>1b3</t>
  </si>
  <si>
    <t>stenski iztočni kotliček iz INOX pločevine s prirobnico, fi 20mm, z zaščitno košaro</t>
  </si>
  <si>
    <t>iz sestave S3</t>
  </si>
  <si>
    <t>naklonski beton, naklon 1%</t>
  </si>
  <si>
    <t>parna zapora: hladen bitumenski premaz, varilni trak z nosilcem iz ALU folije kot npr.: Fragmat Bitalbit AL V4</t>
  </si>
  <si>
    <t>ločilni sloj</t>
  </si>
  <si>
    <t>iz sestave S4</t>
  </si>
  <si>
    <t>sestava zaključkov na notranjo stran atik, v višini cca 50cm</t>
  </si>
  <si>
    <t>5cm TI FRAGMAT XPS 300 GL s stopničastimi preklopi</t>
  </si>
  <si>
    <t>1d3</t>
  </si>
  <si>
    <t>drenažni pas v žloti strehe</t>
  </si>
  <si>
    <t>20cm finalni sloj: rečni pran prodec, frakcij 18-32mm</t>
  </si>
  <si>
    <t>1d4</t>
  </si>
  <si>
    <t xml:space="preserve">rešetka za odvod meteorne vode kot npr HAURATON DACHTOX steel 255, dim 155/255cm, z iztočnikom s prirobnico in odtočno INOX cevjo fi 150mm, dolžine 5m, toplotno izolirane </t>
  </si>
  <si>
    <t>iz sestave S5</t>
  </si>
  <si>
    <t>izravnava obstoječe AB plošče z naklonskim betonom, s pripravo podlage</t>
  </si>
  <si>
    <t>obnova obstoječe strehe</t>
  </si>
  <si>
    <t>1f1</t>
  </si>
  <si>
    <t>1f2</t>
  </si>
  <si>
    <t>1f3</t>
  </si>
  <si>
    <t>zamenjava obstoječih iztočnikov</t>
  </si>
  <si>
    <t>Izdelava, dobava in montaža kleparskih elementov streh, z vso podkonstrukcijo, vsemi stikovanji, dilatacijami in odkapi.</t>
  </si>
  <si>
    <t>kape atik, RŠ do 75cm, titan cink pločevina 1mm</t>
  </si>
  <si>
    <t>kape opornih zidov, RŠ do 75cm, titan cink pločevina 1mm</t>
  </si>
  <si>
    <t>kape dimnikov, titan cink pločevina 1mm</t>
  </si>
  <si>
    <t>2c1</t>
  </si>
  <si>
    <t>tlorisne dim cca 120/90cm</t>
  </si>
  <si>
    <t>2c2</t>
  </si>
  <si>
    <t>tlorisne dim cca 320/130cm</t>
  </si>
  <si>
    <t>2c3</t>
  </si>
  <si>
    <t>tlorisne dim cca 180/120cm</t>
  </si>
  <si>
    <t>Predelava obstoječe kritine nad agregatom - poliakrbonatne plošče, za prehod novega dimnika. Preboj v kritini, nove obrobe RŠ do 50cm - 2m1, zapora obstoječe odprtine - 2m2.</t>
  </si>
  <si>
    <t>KROVSKA IN KLEPARSKA DELA SKUPAJ:</t>
  </si>
  <si>
    <t xml:space="preserve">B2   </t>
  </si>
  <si>
    <t>KLJUČAVNIČARSKA IN PASARSKA DELA</t>
  </si>
  <si>
    <t>OP:</t>
  </si>
  <si>
    <t>Dela je potrebno izvajati v skladu s projektom PZI, s  tehničnimi predpisi, normativi in standardi.</t>
  </si>
  <si>
    <t>Pri izvedbi je potrebno upoštevati tudi navodila, pogoje in podatke proizvajalca materiala.</t>
  </si>
  <si>
    <t>V ceni postavk je zajeti izdelavo delavniške in montažne dokumentacije, statični izračun oz preverbo za podkonstruckijo, vijačni in sidrni material ter nosilne elemente, za kar je vse pridobiti pisno potrditev projektanta.</t>
  </si>
  <si>
    <t>Izvajalec je pred izvedbo dolžan izdelati delavniški načrt in vzorec vgrajenega elementa v dejanski velikosti in pridobiti pisno potrditev projektanta. (do 3 predelave vzorca) je zajeti v ceni pogodbenih postavk. (Eventualno s strani investitorja zahtevane dodatne predelava se dodatno obračunajo.</t>
  </si>
  <si>
    <t>Izdelava, dobava in montaža nosilnih jeklenih konstrukcij.</t>
  </si>
  <si>
    <t xml:space="preserve">Jeklena podkonstrukcija zračnikov konstrukcije objekta. Kvaliteta jekla S235 JR. Vse vroče cinkano. Z dobavo vsega pritrdilnega materiala, sidernih plošč, podlivanja sidernih plošč, sidranje s kemičnimi sidri v AB ploščo in drugega pomožnega materiala.V ceni na enoto je potrebno predvideti strošek delavniških načrtov, strošek pridobitve potrdila o ustreznosti. Po načrtu gradbenih konstrukcij in arhitekture. Jeklena konstrukcija je peskana do kvalitete SA 2,5. Izdelava in AKZ jeklene konstrukcije se izvede skladno s standardom EN 1090. 
Obračun po dejanskih/vgrajenih količinah. OCENA </t>
  </si>
  <si>
    <t>Jeklena konstrukcija podesta za klimat. Kvaliteta jekla S335 J0. Vse vroče cinkano. Z dobavo vsega pritrdilnega materiala, sidernih plošč in drugega pomožnega materiala. Sidranje z mehanskimi in kemičnimi sidri v AB stene. 
V ceni na enoto je potrebno predvideti strošek delavniških načrtov, strošek pridobitve potrdila o ustreznosti. Po načrtu gradbenih konstrukcij in arhitekture.  Jeklena konstrukcija je peskana do kvalitete SA 2,5. Izdelava in AKZ jeklene konstrukcije se izvede skladno s standardom EN 1090. Obračun po dejanskih/vgrajenih količinah. OCENA</t>
  </si>
  <si>
    <t>Dobava in vgardnja tipskih pohodnih vročecinkanih rešetk, kot tlak podesta klimata, z vsem pritrdilnim materialom in robnimi nosilnim L profili. Rešetke kot npr: BENKOTEHNA Pohodna rešetka KLASIK 33×33mm ali enaokovredno. Pohodna ultra prešana rešetka Material: Vroče pocinkano. Velikost okenca: 33 × 33 mm. Nosilni trak: 30/2 mm. Prečni trak: 8/2 mm</t>
  </si>
  <si>
    <t>Izdelava, dobava in montaža stopniščnega ročaja, iz krivljene INOX debelostenske cevi fi60mm deb 3mm, na distančnikih, sidrane v AB, kot obstoječa ograja. Podana razvita dolžina cevi</t>
  </si>
  <si>
    <t>Izdelava, dobava in montaža ograje ob višinskem preskoku, višine 1m, iz krivljene INOX debelostenske cevi fi60mm deb 3mm kot ročaj in stojk deb 20mm</t>
  </si>
  <si>
    <t>Dobava in montaža odbojnik na stene skladišča, na območju suhomontažnih oblog. Odbojniki od ta do višine 1m. Tipski odbojniki iz umetne mase oz rebrasta alu pločevina deb 4mm.</t>
  </si>
  <si>
    <t>Izdelava, dobava in montaža nadstreškov nad vhodi, z vsem sidrnim in pritrdilnim materialom in zaključki, po detajlu. (Izvedba 2 nadstreškov, količine za oba nadstreška skupaj)</t>
  </si>
  <si>
    <t>Konstrukcija. Kvaliteta jekla S335 J0. Vse vroče cinkano. Z dobavo vsega pritrdilnega materiala, sidernih plošč in drugega pomožnega materiala. Sidranje z mehanskimi in kemičnimi sidri v AB stene. 
V ceni na enoto je potrebno predvideti strošek delavniških načrtov, strošek pridobitve potrdila o ustreznosti. Po načrtu gradbenih konstrukcij in arhitekture.  Jeklena konstrukcija je peskana do kvalitete SA 2,5. Izdelava in AKZ jeklene konstrukcije se izvede skladno s standardom EN 1090. Obračun po dejanskih/vgrajenih količinah. OCENA.</t>
  </si>
  <si>
    <t>poliakrbonatna kritina, ločna, z vsem robnimi zaključki.</t>
  </si>
  <si>
    <t>Izdelava dobava in montaža začasnih pokrovov in klančin iz solzaste jeklene VC pločevine deb 3/4mm, na ustrezni nosilni jekleni konstrukciji sidrani v podlago..</t>
  </si>
  <si>
    <t>7a</t>
  </si>
  <si>
    <t>pokrovi</t>
  </si>
  <si>
    <t>7b</t>
  </si>
  <si>
    <t>klančine</t>
  </si>
  <si>
    <t>KLJUČAVNIČARSKA IN PASARSKA DELA SKUPAJ</t>
  </si>
  <si>
    <t>Izdelava, dobava in montaža stavbnega pohištva, po specifikacijah v shemah, ki so sestavni del tega popisa.</t>
  </si>
  <si>
    <t>V ceni je zajeti ves osnovni in pomožni material (slepe okvirje, vse podkosntrukcije, tesnjenja, maske, police, odkape), vse zasteklitve in polnila elementov, po specifikacijah v shemah, debeline stekel po tehnologiji dobavitelja glede na dimenzije elementov, vse označbe elementov, dekorativne in varnostne folije, po specifikacijah v shemah.</t>
  </si>
  <si>
    <t>Vsi elementi z vsem definiranim okovjem, tesnili, ključavnicami, avtomatiko in pripadajočo opremo.</t>
  </si>
  <si>
    <t xml:space="preserve">V ceni je zajeti vse za gotove finalno obdelane in vgrajene elemente. </t>
  </si>
  <si>
    <t>Požarna odpornost in akustična izolativnost po shemah.</t>
  </si>
  <si>
    <t>V ceni je zajeti izdelavo projekta zaklepanja s sistemskimi ključi, po projektni nalogi naročnika.</t>
  </si>
  <si>
    <t>Obvezno uskladiti predvidene elemente z zahtevami tehničnega varovanja!</t>
  </si>
  <si>
    <t>Pred izvedbo del izdelati velikoformatni vzorec, ki ga potrdijo projektant, nadzor in naročnik.</t>
  </si>
  <si>
    <t xml:space="preserve">OPREMA STAVBNEGA POHIŠTVA - Stavbno pohištvo je opremljeno z vsem okovjem, nasadili, ključavnico po opisu na posamezni shemi, označbeno/dekorativno folijo po grafični podlogi projektanta oz po oisu v postavkah  </t>
  </si>
  <si>
    <t xml:space="preserve">OPOZORILNA FOLIJA NA STEKLENIH POVRŠINAH: Folija s potiskom v višini oči na vseh zasteklitvah do tal, po grafični podlogi projektanta </t>
  </si>
  <si>
    <t>O1 zasteklitev svetlobnega jaška</t>
  </si>
  <si>
    <t>dim 320/860cm, z robnimi zaključki dim 400/925cm. Segment dim 602/320cm, demontažni, segment 258/320cm fiksni.</t>
  </si>
  <si>
    <t xml:space="preserve">Zasteklitev z jeklenimi nosilnimi profili in alu pokrivnimi profili, po sistemu kot npr JANSEN VISS ali enakovredno, z vsemi podkonstrukcijami, tesnili, robnimi zaključki, vse za gotovo izevdeno zasteklitev. Površinska obdelava profilov in mask v barvi v RALu po izboru projektanta. </t>
  </si>
  <si>
    <t>Element je izveden s primarnim okvirjem - sidranim v obod AB sten, zatesnjenim z EPDM trakovi in sekundarnim demontažnim okvirjem. (dvig z avtodvigalom v primeru vnosa tehnološke opreme.)</t>
  </si>
  <si>
    <t xml:space="preserve">Toplotna izolativnost po EN ISO 10077-2 - Uw max 0,9 W/m2K </t>
  </si>
  <si>
    <t>Zgornje steklo kaljeno, notranje varnostno lepljeno.</t>
  </si>
  <si>
    <t>Zaključek zasteklitve na atiko svetlobnika z alu maskami, deb 1mm, v bartvi v RALu po izboru projektanta, RŠ do 50cm, po detajlu</t>
  </si>
  <si>
    <t>Razdelitev elementov na polja po shemi.</t>
  </si>
  <si>
    <t>DV1 hitrotekoča sekcijska avtomatska vrata</t>
  </si>
  <si>
    <t>dim 250/250cm</t>
  </si>
  <si>
    <t>Elementi iz jeklemne vročecinkane in prašno barvane pločevine, debeline 42mm vmes TI. Okvirj jeklen s prekinjenim toplotnim mostom.</t>
  </si>
  <si>
    <t xml:space="preserve">Toplotna izolativnost po EN ISO 10077-2 - Ud max 1,1W/m2K </t>
  </si>
  <si>
    <t xml:space="preserve">Površinska obdelava profilov in lamel v barvi v RAL 9002. </t>
  </si>
  <si>
    <t>Sredinska lamela prosojna - poliakrbonat</t>
  </si>
  <si>
    <t>Vrata odporna na nalet viličarjev, z zaščito proti ujetju prstov, upravljanje avtomatsko na indukcijsko zanko in ročno, hitrost odpiranja 1m/s, zapirana 0,7m/s. Vrata opremljena z vso potrebno avtomatiko in sistemom varovanja.</t>
  </si>
  <si>
    <t>Okvir s prekinjenim toplotnim mostom, montaža po RAL smernicah</t>
  </si>
  <si>
    <t>Vrata opremljena z INOX pragom/profilom ustrezne nosilnosti za viličarja</t>
  </si>
  <si>
    <t>notranja vrata</t>
  </si>
  <si>
    <t>alu podboj, z zaobljenimi robovi, prašno barvan RAL 7016, nastavljiva trojna nasadila, krilo polna iverica obložena z laminatom svetlo sive barve, z ABS nalimki, varnostna sistemska cilindrična ključavnica, INOX kljuka, kvalitetna tesnila. Vrata delno opremljena s prezračevalnimi rešetkami - zajete v popisu strojnih instalacij. Podane svetle mere vrat.</t>
  </si>
  <si>
    <t>V1
70/220cm</t>
  </si>
  <si>
    <t xml:space="preserve">V2
80/220cm
</t>
  </si>
  <si>
    <t>V3
90/220cm</t>
  </si>
  <si>
    <t>1c4</t>
  </si>
  <si>
    <t>V4
70/200cm</t>
  </si>
  <si>
    <t>1c5</t>
  </si>
  <si>
    <t>V5
dvokrilna vrata 190/220cm</t>
  </si>
  <si>
    <t>notranja požarna vrata EI30</t>
  </si>
  <si>
    <t>kovinski podboj, z zaobljenimi robovi, prašno barvan RAL 7016, nastavljiva trojna nasadila, krilo kovinsko barvano v RAL 9006,antipanik letev v smeti evakuacije, kljuka na drugi strani, varnostna antipanik sistemska cilindrična ključavnica, INOX kljuka, kvalitetna tesnila. Vrata opremljena s samozapiralom - aktivno in pasivno krilo pri dvokrilnih vratih. Podane svetle mere vrat. Skladno z EN179</t>
  </si>
  <si>
    <t>PV1
110/220cm</t>
  </si>
  <si>
    <t>PV2
dvokrilna vrata 170/220cm</t>
  </si>
  <si>
    <t>VPV3
dvokrilna vrata 190/220cm</t>
  </si>
  <si>
    <t>PV4
110/205cm</t>
  </si>
  <si>
    <t>vhodna vrata</t>
  </si>
  <si>
    <t>alu podboj s prekinjenim toplotnim mostom, z zaobljenimi robovi, prašno barvan RAL 7016, nastavljiva trojna nasadila, krilo alu sendvič v RAL 9006, protivlomna varnostna sistemska električna ključavnica (kontrola pristopa), INOX kljuka, kvalitetna dvojna tesnila. Podane svetle mere vrat.</t>
  </si>
  <si>
    <t>VV1
110/210cm</t>
  </si>
  <si>
    <t>Izdelava, dobava in montaža notranjeih zastekljenih predelnih sten z vrati, po specifikacijah v shemah, ki so sestavni del tega popisa.</t>
  </si>
  <si>
    <t>V ceni je zajeti ves osnovni in pomožni material (slepe okvirje, vse podkosntrukcije, tesnjenja, maske), vse zasteklitve in polnila elementov, po specifikacijah v shemah, debeline stekel po tehnologiji dobavitelja glede na dimenzije elementov, vse označbe elementov, dekorativne in varnostne folije, po specifikacijah v shemah.</t>
  </si>
  <si>
    <t>Akustična izolativnost po shemah.</t>
  </si>
  <si>
    <t>Sestavljena stena iz dveh segmentov v obliko L. Alu okvirji prašno barvani, stekla akusatična termoizolacijska varnostna. Razedlitev sten na polja v rastru 83,5-87,5/75-150cm. Del polj kot vrata, del polj odpiranje na ventus.</t>
  </si>
  <si>
    <t xml:space="preserve">Vrata z nastavljivimi trojnimi nasadilii, sistemska cilindrična ključavnica, INOX kljuka, kvalitetna tesnila. </t>
  </si>
  <si>
    <t xml:space="preserve">Okna z INOX kljuko, kvalitetna tesnila. </t>
  </si>
  <si>
    <t>SS1
360+485/300cm
v sklopu stene 1x vrata, 4x okno na ventus</t>
  </si>
  <si>
    <t>sanitarne stene</t>
  </si>
  <si>
    <t>Izdelava, dobava in montaža sanitarnih sten z vrati, po sistemu kot npr MAXFUNDER ali enakovredno.</t>
  </si>
  <si>
    <t>Izdelava, dobava in montaža notranjega stavbnega pohištva, po specifikacijah v shemah, ki so sestavni del tega popisa.</t>
  </si>
  <si>
    <t>V ceni je zajeti ves osnovni in pomožni material (slepe okvirje, vse podkonstrukcije), polnila elementov, po specifikacijah v shemah</t>
  </si>
  <si>
    <t>Polnila iz kompaktnega laminata ral 9006, s točkovnim okovjem iz brušenega INOX, z vsem okovjem, ročajem, WC zatičem, obešalnikom. Po shemah.</t>
  </si>
  <si>
    <t>SS2
stena dim 155/200cm, vrata v steni 70/200cm. Vrata 10cm nad tlemi.</t>
  </si>
  <si>
    <t>Dobava in montaža alu izolacijskih panelov, v obstoječe okenske okvirje zasteklitev nad hladilnico, vključno z  motažnimi letvicami. Paneli v barvi okvirjev, v rastru okvirjev.</t>
  </si>
  <si>
    <t>Izdelava, dobava in montaža nadstrešnica nad vhodom, polikarbonatna kritina, INOX nosilna konstrukcija, obrobe in žleb s prostim iztokom. Dim. cca 150/300cm</t>
  </si>
  <si>
    <t>STAVBNO POHIŠTVO IN ZASTEKLITVE SKUPAJ:</t>
  </si>
  <si>
    <t xml:space="preserve">Izdelava predelnih sten in oblog, po sistemu kot npr. Knauf ali enakovredno, iz suhomontažnih plošč na kovinski podkonstrukciji, z vsemi sloji izolacij in folij, po sestavah in navodilih proizvajalca, z vsemi potrebnimi sidranji, tesnjenji, podložnimi profili. V ceni je zajeti vse izreze za instalacije, ojačitve podkonstrukcij ob odprtinah (vrata, okna, niše...) Vsi odprti vogali zaključeni z ustreznimi vogalnimi profili. V ceni je zajeti bandažiranje in 1x glajenje stikov. Slikanje zajeto pri slikopleskarskih delih.  </t>
  </si>
  <si>
    <t>V mokrih prostorih se kot zadnji sloj gips-kartonskih plošč uporabijo impregnirane gips-kartonske plošče kot npr.: Knauf GKBI ali enakovr. Glej tudi shemo finalnih oblog. Polaganje keramičnih ploščic po projektu stenskih finalnih oblog</t>
  </si>
  <si>
    <t>HIDROIZOLACIJA STEN: v območju tušev, v sanitarnih in drugih mokrih prostorih je potrebno uporabljati vodoodporne mavčno-kartonaste plošče. V mokrih prostorih je potrebno ne glede na podlago izvesti talno in stensko polimercementno hidroizolacijo skladno z DIN 18534. V območju tušev se izvede hidroizolacije vsaj 60cm od linije tuš kabine na vse strani. Stiki stena/tla in stena/stena se dodatno tesnijo s tesnilnimi trakovi. Hidroizolacija zajeta v keramičarskih delih.</t>
  </si>
  <si>
    <t>suhomontažne stene, po sistemu kot npr Knauf W112 ali enakovredno. Obojestranska dvoslojna obloga iz mavčno kartonskih plošč na tipski podkonstrukciji, vmes TI po projektu in navodilih proizvajalca.
Podane neto površine sten in oblog, v ceni je zajeti vse ojačitve za vgradnjo stavbnega pohištva.</t>
  </si>
  <si>
    <t>debeline 15cm
obojestranske obloge iz KGB plošč</t>
  </si>
  <si>
    <t>suhomontažne instalacijske obloge, po sistemu kot npr Knauf W626 ali enakovredno. Dvoslojna obloga iz impregniranih mavčno kartonskih plošč GKBI na tipski podkonstrukciji, vmes TI po projektu in navodilih proizvajalca.
Podane neto površine sten in oblog, v ceni je zajeti vse ojačitve za vgradnjo stavbnega pohištva.</t>
  </si>
  <si>
    <t>sanitarna obloga deb 15cm</t>
  </si>
  <si>
    <r>
      <t xml:space="preserve">suhomontažne instalacijske obloge, po sistemu kot npr Knauf W626 ali enakovredno. Dvoslojna obloga iz požarno odpornih mavčno kartonskih plošč KGF na tipski podkonstrukciji, vmes TI po projektu in navodilih proizvajalca.
Podane neto površine sten in oblog, v ceni je zajeti vse ojačitve za vgradnjo stavbnega pohištva.
</t>
    </r>
    <r>
      <rPr>
        <b/>
        <sz val="11"/>
        <rFont val="Arial Narrow"/>
        <family val="2"/>
        <charset val="238"/>
      </rPr>
      <t>požarna odpornost R60</t>
    </r>
  </si>
  <si>
    <t>obloga dimnikov in prezračevalnih kanalov deb 15cm</t>
  </si>
  <si>
    <t>notranje obloge dela obodnih sten, po sistemu kot npr Knauf ali enakovredno. Dvoslojna obloga: 1x običajna GKB plošča, 1x DIAMANT plošča na tipski podkonstrukciji, vmes AL/PE parna zapora in 15cm TI mineralna volna po projektu in navodilih proizvajalca.
Podane neto površine sten in oblog, v ceni je zajeti vse ojačitve za vgradnjo stavbnega pohištva.notranje obloge dela obodnih sten, po sistemu kot npr Knauf ali enakovredno. Dvoslojna obloga: 1x običajna GKB plošča, 1x DIAMANT plošča na tipski podkonstrukciji, vmes AL/PE parna zapora in 15cm TI mineralna volna po projektu in navodilih proizvajalca.
Podane neto površine sten in oblog, v ceni je zajeti vse ojačitve za vgradnjo stavbnega pohištva</t>
  </si>
  <si>
    <t xml:space="preserve">Izdelava, dobava in montaža oblog stropov in samonosnih stropov, po sestavh v projektu in navodilih proizvajalca, z sloji izolacij, vsemi potrebnimi podkonstrukcijami, obešali, tesnjenji s stenami in elementi ki prebadajo obloge in stropove.  V ceni je zajeti vse izreze za instalacije, ojačitve podkonstrukcij ob odprtinah. </t>
  </si>
  <si>
    <t>akustičen spuščen strop na sistemski podkonstrukciji  kot npr. Knauf Ceiling Solutions, razred C, mineralne laminirane plošče dimenzij 60/60, bele barve, kot npr. KSC Adagio Acoustic Finesse, nevidna podkonstrukcija, vse plošče demontažne</t>
  </si>
  <si>
    <t>SUHOMONTAŽNA DELA IN OBLOGE SKUPAJ:</t>
  </si>
  <si>
    <t>talna keramika</t>
  </si>
  <si>
    <t>Dobava in polaganje talnih keramičnih oz kamninastih ploščic, kvalitete, dimenzije in površinske obdelave po izboru projektanta, z lepljenjem na podlago, z ustreznim fleksibilnim lepilom z obojestransim nanosom, kot npr KERAFLEX, s fugiranjem stikov s cementno fugirno maso z modificiranimi polimeri, Vsi stiki talne keramike s stensko keramiko oz vgrajenimi elementi v tlaku in dilatacijski stiki tesnjeni s trajnoelastičnim kitom v barvi fugirne mase, kar je vse zajeti v ceni postavke.</t>
  </si>
  <si>
    <t>Polaganje keramike po načrtu keramike in izhodiščih polaganja. Keramika v naklonih oz ravninah po projektu.</t>
  </si>
  <si>
    <t>Podana neto tlorisna površina tlaka</t>
  </si>
  <si>
    <t>Stenske in talne fuge se morajo ujemati v isti točki! Stenska ogledala so vgrajena v ravnino stenske obloge. Širina fug je max 3mm, ipregrnirane morajo biti s premazom, ki preprečuje prehod vlage in zadrževanje ter razvoj mikroorganizmov. Na stiku med različnimi talnimi oblogami vgraditi kotni profil iz nerjavečega jekla. Vse mere kontrolirati na objektu. Vsa morebitna neskladja med načrti uskladiti s projektantom. Za vse vidne izvedbe, detajle, barve in materiale predložiti projektantu arhitekture vzorce v potrditev pred izvedbo. Stik med tlemi in stemo mora biti izveden na način, ki omogoča strojno čiščenje. Stik med steno in tlakom mora biti izveden s keramično ploščico z zaokrožnico, radij min 2,5cm, sistemska rešitev proizvajalca keramike</t>
  </si>
  <si>
    <t>sanitarije</t>
  </si>
  <si>
    <t>cementna hidroizolacija/premaz: Polimercementna hidroizolacija skladno z DIN18534, visokoelastična cementno vezana vodotesna masa, Kot npr. MAPEI MAPELASTIC ali enakovredno, z vsemi zaključki na obodne stene in tesnjenjem vseh prebojev z ustreznimi trakovi in manšetami</t>
  </si>
  <si>
    <t xml:space="preserve">talna keramika, z vsemi robnimi zaključki in tesnjenji vogalov s trajnoelastičnim kitom v barvi fugirne mase, kar je vse zajeti v ceni.  </t>
  </si>
  <si>
    <t>tipska zaokrožnica</t>
  </si>
  <si>
    <t>skladišča in tehnični prostori</t>
  </si>
  <si>
    <t>izvedba dilatacije tlaka - zarez estriha v rastru keramike in kitanje s trajnoelastičnim kitom v barvi fugirne mase.</t>
  </si>
  <si>
    <t>obloga stopnic</t>
  </si>
  <si>
    <t>obloga nastopnih ploskev stopnic globine 30cm, širine 110cm, s protidrsno obdelavo robu in obdelanimi robovi.</t>
  </si>
  <si>
    <t>obloga zrcalnih ploskev stopnic  višine 17cm, širine 110cm</t>
  </si>
  <si>
    <t>stopničasta nizkostenska obroba, višine 8cm</t>
  </si>
  <si>
    <t>stenska keramika</t>
  </si>
  <si>
    <t>Dobava in polaganje stenskih keramičnih oz kamninastih ploščic, kvalitete, dimenzije in površinske obdelave po opisu v postavki, z lepljenjem na podlago, z ustreznim fleksibilnim lepilom z obojestransim nanosom, kot npr KERAFLEX, s fugiranjem stikov s cementno fugirno maso z modificiranimi polimeri, Vsi stiki talne keramike s stensko keramiko oz vgrajenimi elementi v tlaku in dilatacijski stiki tesnjeni s trajnoelastičnim kitom v barvi fugirne mase, kar je vse zajeti v ceni postavke.</t>
  </si>
  <si>
    <t>Stenske in talne fuge se morajo ujemati v isti točki! Stenska ogledala so vgrajena v ravnino stenske obloge. Mere za ogledala morajo upoštevati odprtino v dimenziji stenske keramike in debelino fug! Širina fug je min 5mm, ipregrnirane morajo biti s premazom, ki preprečuje prehod vlage in zadrževanje ter razvoj mikroorganizmov. Na mestih, kjer stenska keramika ni do stropa na vrhu vgraditi kotni profil iz nerjavečega jekla. Vse mere kontrolirati na objektu. Vsa morebitna neskladja med načrti uskladiti s projektantom. Za vse vidne izvedbe, detajle, barve in materiale predložiti projektantu arhitekture vzorce v potrditev pred izvedbo. Stik med tlemi in stemo mora biti izveden na način, ki omogoča strojno čiščenje. Stik med steno in tlakom mora biti izveden s keramično ploščico z zaokrožnico, radij min 2,5cm, sistemska rešitev proizvajalca keramike - zajeto v sklopu talne keramike</t>
  </si>
  <si>
    <t>cementna hidroizolacija/premaz v območju močenja sten: Polimercementna hidroizolacija skladno z DIN18534, visokoelastična cementno vezana vodotesna masa, Kot npr. MAPEI MAPELASTIC ali enakovredno, z vsemi zaključki na obodne stene in tesnjenjem vseh prebojev z ustreznimi trakovi in manšetami</t>
  </si>
  <si>
    <t xml:space="preserve">stenska keramika, z vsemi robnimi zaključki, kotniki in tesnjenji vogalov s trajnoelastičnim kitom v barvi fugirne mase, kar je vse zajeti v ceni.  </t>
  </si>
  <si>
    <t>zaključni INOX profil, na stenah kjer stenska keramika ni položena do stropa, tipski profil po potrditvi projektanta.</t>
  </si>
  <si>
    <t>KERAMIČARSKA DELA SKUPAJ:</t>
  </si>
  <si>
    <t>TLAKI</t>
  </si>
  <si>
    <t>Dobava in polaganje tlakov</t>
  </si>
  <si>
    <t>Samorazlivni zaključni večplastni dvokomponentni epoksidni sloj po sistemu kot npr Mapefloor System 33 ali enakovredno, z uporabo dvokomponentne epoksidne smole Mapefloor I 300 SL z vmešano barvo po RAL-u Mapecolor Paste, polnila Quarzo 0.25 ter Quarzo 0.50 in prajmerja Primer SN, izvedba po navodilih proizvajalca</t>
  </si>
  <si>
    <t>V enakem materialu nizkostenska obroba, h=10cm, r=2,5cm</t>
  </si>
  <si>
    <t>Obdelava vseh dilatacij in stikov z ostalimi konstrukcijami s ustreznim kitom po navodilih proizvajalca tlaka.</t>
  </si>
  <si>
    <t>protiprašni premaz</t>
  </si>
  <si>
    <t>TLAKI SKUPAJ:</t>
  </si>
  <si>
    <t>Slikanje sten z disperzijsko barvo v barvi po izboru projektanta.</t>
  </si>
  <si>
    <t>ometane in AB površine: akril emulzija, 2x galjenje in 2x slikanje</t>
  </si>
  <si>
    <t>suhomontažne površine: akril emulzija, 2x galjenje in 2x slikanje</t>
  </si>
  <si>
    <t>Slikanje stropov s poldisperzijsko barvo v barvi po izboru projektanta.</t>
  </si>
  <si>
    <t>naprava zaščitnega premaza na AB površine, z ustrezno pripravo podlage</t>
  </si>
  <si>
    <t>naprava antigrafitnega hidrofobnega brezbarvnega premaza na zunanje AB površine</t>
  </si>
  <si>
    <t>SLIKOPLESKARSKA DELA SKUPAJ:</t>
  </si>
  <si>
    <t>Dobava in vgradnja osebnih  dvigal, z vso pripadajočo opremo, avtomatiko, krmiljenjem, komunikacijsko in označevalno opremo, kompletno obdelano kabino v materialih po izboru in potrditvi projektanta, dvigalnim jaškov z dvigalnimi vrati, nosilnimi elementi dvigala, vse za gotova izvedena dvigala.</t>
  </si>
  <si>
    <t xml:space="preserve">ZAHTEVANA SKLADNOST S STANDARDI SIST EN81-20, SIST EN81-50 </t>
  </si>
  <si>
    <t xml:space="preserve">mikroprocesor - DUPLEX 2KS, zbirno krmiljenje v obe smeri Govorna povezava iz kabine (varnostni sistem omogoča avtomatični telefonski klic v sili iz kabine na 4 predhodno programirane tel. številke - možnost 24 urnega priklopa na dežurno službo GSM vmesnik Požarni program - prejetju signala iz požarne centrale se dvigalo parkira z odprtimi vrati v postaji, ki je definirana kot požarna postaja in se izklopi. </t>
  </si>
  <si>
    <t xml:space="preserve">možnost priklopa na hišni agregat </t>
  </si>
  <si>
    <t xml:space="preserve">kontrolni panel iz brušene nerjaveče pločevine z mikrostikali iz brušene nerjaveče pločevine mehanska tipkala prilagojena številu postaj </t>
  </si>
  <si>
    <t xml:space="preserve">rezervacija kabine s ključem </t>
  </si>
  <si>
    <t xml:space="preserve">svetlobna indikacija potrditve pozivov </t>
  </si>
  <si>
    <t xml:space="preserve">svetlobni signal za preobremenitev </t>
  </si>
  <si>
    <t xml:space="preserve">tipka za zapiranje vrat </t>
  </si>
  <si>
    <t xml:space="preserve">tipka za odpiranje vrat </t>
  </si>
  <si>
    <t xml:space="preserve">tipka za alarm ( alarm na kabini ) </t>
  </si>
  <si>
    <t xml:space="preserve">Naprava za servisno krmiljenje dvigala na strehi kabine skladno s točko 5.12.1.5.2.3 standarda SIST EN81-20 SIGNALIZACIJA </t>
  </si>
  <si>
    <t>v kabini Pokazatelj položaja kabine in smeri nadaljnje vožnje</t>
  </si>
  <si>
    <t>Pokazatelj položaja kabine in smeri nadaljnje vožnje</t>
  </si>
  <si>
    <t xml:space="preserve">gong v ostalih postajah </t>
  </si>
  <si>
    <t xml:space="preserve">KABINA  </t>
  </si>
  <si>
    <t xml:space="preserve">kabinske stranice iz brušene nerjaveče pločevine strop iz rahlo odsevne nerjaveče z LED tipom razsvetljave »LINE« </t>
  </si>
  <si>
    <t>talna obloga kamen</t>
  </si>
  <si>
    <t xml:space="preserve">inox zaščitni odbojniki na vseh treh kabinskih stranicah na treh višinah </t>
  </si>
  <si>
    <t xml:space="preserve">neprehodna kabina zaščita vhoda </t>
  </si>
  <si>
    <t xml:space="preserve">Elektronska svetlobna zavesa  </t>
  </si>
  <si>
    <t xml:space="preserve">Omejilec sile zapiranja </t>
  </si>
  <si>
    <t xml:space="preserve">Vključeno v ceno razsvetljava jaška  lestev za dostop v jašek  vsa varnostna in končna stikala  servisna komandna plošča na strehi kabine  ploščice in napisi </t>
  </si>
  <si>
    <t>ELEKTRIČNA NAPETOST 3f x 400V / 230V, 50 Hz</t>
  </si>
  <si>
    <t>dvigalo</t>
  </si>
  <si>
    <t xml:space="preserve">NOSILNOST 1000 kg SISTEM POGONA Električni, ACVF- frekvenčno reguliran brez reduktorja ŠTEVILO VKLOPOV NA URO 180 </t>
  </si>
  <si>
    <t xml:space="preserve">VIŠINA DVIGA 3,2 m </t>
  </si>
  <si>
    <t xml:space="preserve">ŠTEV. POSTAJ 2 ŠTEV. VHODOV 2 (prehodna kabina) </t>
  </si>
  <si>
    <t xml:space="preserve">HITROST 1,0 m/s </t>
  </si>
  <si>
    <t xml:space="preserve">dimenzije širina 1700 mm, dolžina 450 mm, višina 2300 mm </t>
  </si>
  <si>
    <t xml:space="preserve">štev. vhodov 1, </t>
  </si>
  <si>
    <t xml:space="preserve">VRATA KABINE Avtomatska, centralna teleskopska C4, iz brušene nerjaveče pločevine z odbojniki, s frekvenčno reguliranim pogonom dimenzije širina 1700 mm, višina 2100 mm </t>
  </si>
  <si>
    <t xml:space="preserve">JAŠKOVNA VRATA Avtomatska, centralna teleskopska C4, iz brušene nerjaveče pločevine z odbojniki, Požarna odpornost vrat EI60-C3 skladno s standardom EN 81-58 dimenzije širina 1700 mm, višina 2100 mm </t>
  </si>
  <si>
    <t xml:space="preserve">JAŠEK DVIGALA  dimenzije širina 3000 mm, globina 4700 mm </t>
  </si>
  <si>
    <t>DVIGALA SKUPAJ:</t>
  </si>
  <si>
    <t>HLADILNICA</t>
  </si>
  <si>
    <t>Dobava in vgradnja haldilnice, z vso pripadajočo opremo, avtomatiko.</t>
  </si>
  <si>
    <t>- zunanje dimenzije hladilne komore (širina x dolžina x višina): m 9,40 x 15,60 x 2,60</t>
  </si>
  <si>
    <t>- notranje dimenzije hladilne komore 1 in komore 2 (širina x dolžina x višina): m 9,20 x 7,65 x 2,50</t>
  </si>
  <si>
    <t>- notranji tloris komore 1 in komore 2: m2 70,38</t>
  </si>
  <si>
    <t>- notranji volumen komore 1 in komore 2: m3 175,95</t>
  </si>
  <si>
    <t>- število nivojev nakladanja krst: max. 2</t>
  </si>
  <si>
    <t>- kapaciteta nakladanja: št. krst max. 70</t>
  </si>
  <si>
    <t>- debelina toplotne izolacije: mm 100</t>
  </si>
  <si>
    <t xml:space="preserve"> - vrsta toplotne izolacije: PUR poliuretan</t>
  </si>
  <si>
    <t>- gostota toplotne izolacije kg/m3 min. 38</t>
  </si>
  <si>
    <t xml:space="preserve"> - vrsta hladilniških vrat: ročna drsna brez praga</t>
  </si>
  <si>
    <t>- svetla odprtina vrat (širina / višina): m 1,40 / 2,00</t>
  </si>
  <si>
    <t>- število hladilniških vrat 3</t>
  </si>
  <si>
    <t xml:space="preserve"> - temperaturni režim: ºC ±0 / 4</t>
  </si>
  <si>
    <t>- relativna vlažnost: % nekontrolirana, nad 80</t>
  </si>
  <si>
    <t xml:space="preserve"> - temperatura vnosa pokojnikov: ºC ca. +20</t>
  </si>
  <si>
    <t>- dnevni vnos pokojnikov: št. max. 20/komoro</t>
  </si>
  <si>
    <t>- čas hlajenja pokojnikov do +4 ºC ure ca. 10</t>
  </si>
  <si>
    <t>Hladilnica se načrtuje v izvedbi brez talnih izolacijskih elementov. Stenske PUR izolacijske elemente se postavi direktno na gradbeno pred izolirana tla</t>
  </si>
  <si>
    <t>Hlajenje komore 1 in komore 2 bo avtonomno in popolnoma avtomatsko.</t>
  </si>
  <si>
    <t>Izvedba toplotnih izolacij in hladilniških vrat:</t>
  </si>
  <si>
    <t>Stene in strop hladilne komore bodo izdelane iz izolacijskih poliuretanskih elementov - panelov debeline 100 mm. Stenski in stropni izolacijski paneli bodo obojestransko obloženi z nizko profilirano barvano pocinkano pločevino debeline 0,5 mm (RAL 9002 ali RAL 9010), ki ustreza vsem sanitarnim predpisom za živilsko industrijo. Vsi paneli se med seboj spajajo po sistemu pero – utor. Vsi spoji med paneli bodo dodatno tesnjeni s trajno elastičnim kitom. Kotni spoji med stenami, stropom in stenami ter ob tleh znotraj komor bodo opremljeni s sanitarnimi profili radija 50 mm, vsi vidni zunanji kotni spoji hladilnice pa zaključeni z kotniki dimenzije 150x50 mm. Sanitarni in kotni profili bodo izdelani iz barvane pocinkane pločevine RAL 9002 oz. RAL 9010 debeline 0,5mm.</t>
  </si>
  <si>
    <t>V hladilnico bodo v sprednjo stranico vsake komore in predelno steno hladilnice vgrajena drsna ročna hladilniška vrata brez praga svetle odprtine 1,40 x 2,00 m. Okvir in krilo vrat bo izdelan iz nerjaveče pločevine (AISI 304 2BMAT). Za toplotno izolacijo vrat bo uporabljena poliuretanska pena. Hladilniška vrata bodo opremljena z ročkama na zunanji in notranji strani krila vrat, s cilindrično ključavnico za zaklepanje z zunanje strani in varnostnim odpiralom za odpiranjezaklenjenih vrat brez ključa z notranje strani.</t>
  </si>
  <si>
    <t>Izvedba hladilnih sistemov in instalacij:</t>
  </si>
  <si>
    <t>Za zanesljivo hlajenje in vzdrževanje željene temperature v hladilnih komori 1 in komori 2 sta predvidena dva neodvisna direktna hladilna sistema, ki bosta obratovala popolnoma avtomatsko. Uporabljen bo hladilni medij R449A z relativno nizkim potencialom globalnega segrevanja (GWP˂1500).</t>
  </si>
  <si>
    <t>Vsak hladilni sistem bo sestavljal zračno hlajeni agregat za zunanjo postavitev, ventilatorski stropni uparjalnik oz. hladilnik zraka, cevna armatura, zaščitna avtomatika, elektro komandna omarica inuparjalnik oz. hladilnik zraka, cevna armatura, zaščitna avtomatika, elektro komandna omarica in strojne ter električne inštalacije.</t>
  </si>
  <si>
    <t>Agregat ustrezne kapacitete z nizkim nivojem hrupa (max. 45 dB(A) na oddaljenosti 10 m) bo v izvedbi z zaščitnim pokrovom izdelanim iz barvane pocinkane pločevine. V agregatu bo vgrajen hermetični spiralni kompresor (mirno in tiho delovanje), zračni kondenzator z aksialnima ventilatorjema in z zvezno regulacijo tlaka kondenzacije, rezervoar hladilnega medija, hladilna in zaščitna avtomatika in armatura.</t>
  </si>
  <si>
    <t xml:space="preserve">Za hlajenje komore bo pod stropom montiran ventilatorski uparjalnik – hladilnika zraka z vgrajenimi električnimi grelniki za odtaljevanje. Domet ventilatorjev uparjalnika ustreza dolžini in širini hlajene komore. Fazo odtaljevanja uparjalnika se bo programiralo na elektronskem regulatorju vgrajenem v elektro stikalni omari. Kontrola izklopa električnih grelcev bo dvojna (posebno temperaturno tipalo in programirani čas na regulatorju. Uparjalnik je opremljen z odtočnim koritom, ki bo direktno povezan v kanalizacijski priključek. Cevovodi hladilnega sistema bodo izdelani iz bakrenih cevi. Sesalni cevovod bo izoliran z ustrezno cevno toplotno izolacijo, ki preprečuje kondenzacijo vode na površini cevi. Cevovodi hladilnega sistema bodo opremljeni s tehnološko zahtevanimi armaturami: - termo regulacijskim ventilom, - električnim magnetnim ventilom, - filtrom-sušilnikom. </t>
  </si>
  <si>
    <t xml:space="preserve">Regulacija hlajenja in obratovanja komore 1 in komore 2 ter obratovanja hladilnih sistemov bo popolnoma avtomatska. Hladilnica z dvema komorama bo imela v bližini enih vhodnih vrat Stran 3 od 5 nameščeno električno komandno omaro z vgrajenimi elektronskimi krmilniki in stikali za upravljanje hlajenja, notranje razsvetljave in prisilnega prezračevanja komore. Vgrajena stikala vrat in elektro krmilna oprema hladilnice bo omogočala avtomatski izklop hlajenja ob odprtju vrat in ponovni vklop hlajenja po zaprtju vrat hladilnih komor. Agregata bosta montirana v bližini hladilnice na višini prvega nadstropja objekta (max. oddaljenost do 20 m). Izvedba notranje razsvetljave: V vsaki hladilni komori bodo za delovno razsvetljavo komore na stropu nameščene LED svetilke. Jakost osvetlitve v komorah bo min. 200 Lux, kar je priporočljiva in zadovoljiva vrednost za skladiščne prostore. Oprema elektro komandne omare omogoča izbiro ročnega ali avtomatskega vklopa in izklopa razsvetljave. </t>
  </si>
  <si>
    <t>V ročnem načinu se razsvetljavo vklopi / izklopi s stikalom nameščenim ob vratih komore. V avtomatskem načinu delovanja pa se razsvetljava komore preko stikala vrat avtomatsko vklopi ob odprtju vrat in izklopi po zaprtju vrat. Omogočena bo še časovna zakasnitev izklopa razsvetljave po zaprtju vrat (1 do 60 minut). Za zasilno oz. varnostno razsvetljavo komor bodo na strop montirane LED zasilne svetilke z vgrajenim akumulatorskim napajanjem in piktogramom izhoda iz komore. Zasilna razsvetljava se avtomatsko vključi v primeru izpada električne energije na objektu, lahko pa je tudi stalno vključena.</t>
  </si>
  <si>
    <t>HLADILNICA SKUPAJ:</t>
  </si>
  <si>
    <t>Ocenjena investicijska vrednost</t>
  </si>
  <si>
    <t>za izgradnjo nove hladilnice za pokojnike brez DDV je: 63 400,00 EUR</t>
  </si>
  <si>
    <t>Stran 5 od 5</t>
  </si>
  <si>
    <t>Ocenjena vrednosti investicije v hladilnico ne vključuje davka na dodano vrednost (DDV).</t>
  </si>
  <si>
    <t>V oceni investicije je vključena dobava opreme in materiala s pariteto DDP Žale, d.o.o., Med</t>
  </si>
  <si>
    <t>Hmeljniki 2, Ljubljana, montaža opreme s preizkusnim zagonom in izdelava tehnične</t>
  </si>
  <si>
    <t>dokumentacije.</t>
  </si>
  <si>
    <t>Ocena investicije ne vključuje:</t>
  </si>
  <si>
    <t> gradbene priprave objekta,</t>
  </si>
  <si>
    <t> izvedbo električnega dovoda do lokacije postavitve elektro stikalne omare,</t>
  </si>
  <si>
    <t> izvedbo prezračevanja hladilnice,</t>
  </si>
  <si>
    <t> izvedbo kanalizacijskih priključkov za odtok kondenzata iz uparjalnikov,</t>
  </si>
  <si>
    <t> uporabo vode in elektrike na objektu v času izvajanja montaže opreme in</t>
  </si>
  <si>
    <t> stroškov organizacije in zavarovanja gradbišča.</t>
  </si>
  <si>
    <t>Realni rok za izgradnjo hladilnice je od 7 do 10 tednov po datumu prejema naročila.</t>
  </si>
  <si>
    <t>Lep pozdrav.</t>
  </si>
  <si>
    <t>Janez Štrekelj, u.d.i.s.</t>
  </si>
  <si>
    <t>3.5.7. PROJEKT IZVEDENIH DEL</t>
  </si>
  <si>
    <t>SKUPAJ</t>
  </si>
  <si>
    <t>3.5. POPIS DEL IN MATERIALA</t>
  </si>
  <si>
    <t>OPOMBA:</t>
  </si>
  <si>
    <t xml:space="preserve"> -vse postavke zajemajo dobavo in montažo</t>
  </si>
  <si>
    <t>3.5.1. RAZDELILCI</t>
  </si>
  <si>
    <t>Št.</t>
  </si>
  <si>
    <t>Vrsta dela</t>
  </si>
  <si>
    <t>Enota</t>
  </si>
  <si>
    <t>Cena</t>
  </si>
  <si>
    <r>
      <t xml:space="preserve">Razdelilec  skladišča  imenovan </t>
    </r>
    <r>
      <rPr>
        <b/>
        <sz val="11"/>
        <rFont val="Times New Roman"/>
        <family val="1"/>
        <charset val="238"/>
      </rPr>
      <t>RP-SKLAD</t>
    </r>
    <r>
      <rPr>
        <sz val="11"/>
        <rFont val="Times New Roman"/>
        <family val="1"/>
        <charset val="1"/>
      </rPr>
      <t>. Kovinska zidna n/o omara (dvakrat barvana-osnovno in finalno), dim.:590x920x130mm, v zaščiti IP40, zaprta s tipskimi vrati, sistemsko ključavnico in  predpisno ožičena, označena ter  z  vgrajeno sledečo opremo:</t>
    </r>
  </si>
  <si>
    <t xml:space="preserve"> - tripolno greb.stikalo GS-100A/3-na vratih</t>
  </si>
  <si>
    <t xml:space="preserve"> - FID zašč.stikalo 63A/30mA</t>
  </si>
  <si>
    <t xml:space="preserve"> - FID zašč.stikalo 25A/30mA</t>
  </si>
  <si>
    <t xml:space="preserve"> - trofazni instalacijski odklopnik tip C do 16 A</t>
  </si>
  <si>
    <t xml:space="preserve"> - trofazni instalacijski odklopnik tip C do 25 A</t>
  </si>
  <si>
    <t xml:space="preserve"> - enofazni instalacijski odklopnik tip B ali C do 16 A</t>
  </si>
  <si>
    <t xml:space="preserve"> - bistabilni rele 230V/ 16 A</t>
  </si>
  <si>
    <t xml:space="preserve"> - Prenapetostna zaščita PROTEC C</t>
  </si>
  <si>
    <t xml:space="preserve"> - vrstne sponke, fazne zbiralnice, nevtralna in zaščitna zbiralnica, vezni, montažni in markirni material, enopolna shema, ustrezna izolacijska zaščita pred dotikom delov pod napetostjo</t>
  </si>
  <si>
    <t>%</t>
  </si>
  <si>
    <t>Vse skupaj ožičeno in označeno skladno z enopolno in tokovno shemo,  funkcionalno preizkušeno ter  spojeno na instalacijo.</t>
  </si>
  <si>
    <t>skupaj</t>
  </si>
  <si>
    <r>
      <t xml:space="preserve">Razdelilec  krematorija  imenovan </t>
    </r>
    <r>
      <rPr>
        <b/>
        <sz val="11"/>
        <rFont val="Times New Roman"/>
        <family val="1"/>
        <charset val="238"/>
      </rPr>
      <t>RK-5-6</t>
    </r>
    <r>
      <rPr>
        <sz val="11"/>
        <rFont val="Times New Roman"/>
        <family val="1"/>
        <charset val="1"/>
      </rPr>
      <t>. Kovinska zidna n/o omara (dvakrat barvana-osnovno in finalno), dim.:590x1195x130mm, v zaščiti IP40, zaprta s tipskimi vrati, sistemsko ključavnico in  predpisno ožičena, označena ter  z  vgrajeno sledečo opremo:</t>
    </r>
  </si>
  <si>
    <t xml:space="preserve"> - trofazni instalacijski odklopnik tip C do 32 A</t>
  </si>
  <si>
    <t xml:space="preserve"> - pomožni rele PR-24V/ 16 A s podnožjem</t>
  </si>
  <si>
    <t xml:space="preserve"> - močnostni kontaktor KN-80A/230V</t>
  </si>
  <si>
    <r>
      <t>Izdelava in zamenjava obstoječih glavnih elektro razdelilcev - 6 kom NN polj, lociranih v kletnem elektroenergetskem prostoru.  Razdelilci -polja morajo biti kovinski, prostostoječi (dvakrat barvani-osnovno in finalno), povprečnih dim.: 2000 x 750 x 600mm, v zaščiti IP40, zaprti s tipskimi vrati, sistemsko ključavnico in  predpisno ožičena, označena ter  z  vgrajeno opremo za priklop vseh obstoječih odvodov (varovalni in krmilni elementi, odklopniki, prenapetostno zaščito, ustreznimi zbiralkami 630A, tokovniki, analizatorji, POK kanali, sponkami,.........) ter ostalim drobnim montažnim materialom. Pozicija zajema tudi izdelavo izvedbenih PZI el. načrtov.</t>
    </r>
    <r>
      <rPr>
        <b/>
        <sz val="11"/>
        <rFont val="Times New Roman"/>
        <family val="1"/>
        <charset val="238"/>
      </rPr>
      <t xml:space="preserve">                                                             Pred pripravo ponudbe je obvezen ogled in izdelava posnetka obstoječega stanja razdelilcev!</t>
    </r>
  </si>
  <si>
    <t>Onačitev in odklop vseh NN dovodov in odvodov, odstranitev vseh šestih NN polj ter odvoz na ustrezno deponijo.</t>
  </si>
  <si>
    <t xml:space="preserve">Drobni nespecificirani material,  transportni in manip.stroški. </t>
  </si>
  <si>
    <t>RAZDELILCI SKUPAJ</t>
  </si>
  <si>
    <t>3.5.2. SVETLOBNA TELESA</t>
  </si>
  <si>
    <t>Nadgradna industrijska svetilka s povišano stopnjo zaščite IP65 in LED virom svetlobe 50W, neutralne barve 4000K, UV obstojno PC ohišje in PC mikropiramidni difuzor, komplet z montažnim priborom, tip po izbiri investitorja</t>
  </si>
  <si>
    <t>Nadgradni dekorativni 600x600mm LED  40W panel, neutralne barve 4000K, s stopnjo zaščite IP40,  komplet z montažnim priborom, tip po izbiri investitorja</t>
  </si>
  <si>
    <t>Nadgradna plafonska svetilka - LED 20W, IP44, neutralne barve 4000K, komplet z montažnim priborom, tip po izbiri investitorja</t>
  </si>
  <si>
    <t>Nadgradna plafonska svetilka - LED 15W, IP44, neutralne barve 4000K, komplet z montažnim priborom, tip po izbiri investitorja</t>
  </si>
  <si>
    <t>Nadgradna linestra - LED 20W, neutralne barve 4000K, IP44, komplet z montažnim priborom, tip po izbiri investitorja</t>
  </si>
  <si>
    <t>Nadgradna stenska oz. stropna svetilka zasilne razsvetljave z LED 3W virom svetlobe, stopnja zaščite IP 44, v pripravnem spoju avtonomije 1h, 300 lm, dimenzije: 213x83x20 mm, komplet z montažnim priborom in ustreznim piktogramom</t>
  </si>
  <si>
    <t xml:space="preserve">Pregled zasilne razsvetljave s strani pooblaščene inštitucije ter izdaja potrdila o pregledu </t>
  </si>
  <si>
    <t>Drobni nespecificirani material, transportni in manipulativni stroški,</t>
  </si>
  <si>
    <t>SVETLOBNA TELESA SKUPAJ</t>
  </si>
  <si>
    <t>3.5.3. INŠTALACIJSKI MATERIAL</t>
  </si>
  <si>
    <t>Instalacijsko vgradno stikalo 230V/16A, z dozo, okvirčkom, po izbiri investitorja (kot naprimer: TEM Čatež):</t>
  </si>
  <si>
    <t xml:space="preserve"> - stikalo navadno (1M)</t>
  </si>
  <si>
    <t xml:space="preserve"> - stikalo izmenično (1M)</t>
  </si>
  <si>
    <t xml:space="preserve"> - stikalo križno (1M)</t>
  </si>
  <si>
    <t xml:space="preserve"> - tipka (1M)</t>
  </si>
  <si>
    <t xml:space="preserve"> - izbirno stikalo za razsvetljavo 1/0/2 (1M)</t>
  </si>
  <si>
    <t xml:space="preserve"> - izbirno stikalo za pomik prezrač. žaluzije1/0/2 (1M)</t>
  </si>
  <si>
    <t xml:space="preserve"> - slepi pokrov (1M)</t>
  </si>
  <si>
    <t>Podometna enofazna vtičnica komplet z dozo, 230V, 16A, L1+N+PE (kot naprimer: TEM Čatež), po izbiri investitorja</t>
  </si>
  <si>
    <t>Podometna enofazna dvojna vtičnica komplet z dozo, 230V, 16A, L1+N+PE, (kot naprimer: TEM Čatež), po izbiri investitorja</t>
  </si>
  <si>
    <t>Podometna enofazna dvojna vtičnica komplet z dozo, 230V, 16A, L1+N+PE, za vgradnjo v parapetni kanal,  (kot naprimer: TEM Čatež), po izbiri investitorja</t>
  </si>
  <si>
    <t>Podometna trofazna vtičnica komplet z dozo, 400V, 16A, L1+L2+L3+N+PE  (kot naprimer: TEM Čatež), po izbiri investitorja</t>
  </si>
  <si>
    <t>Nadometna enofazna vtičnica (IP44) z zaščitnim pokrovom, 230V, 16A, L1+N+PE  (kot naprimer: TEM Čatež), po izbiri investitorja</t>
  </si>
  <si>
    <t>Nadometna trofazna pet-polna vtičnica 400V, 16A, L1+L2+L3+N+PE  (kot naprimer: ZS/16A za priklop stroja), po izbiri investitorja</t>
  </si>
  <si>
    <r>
      <t>Nadgradni PIR senzor gibanja 180</t>
    </r>
    <r>
      <rPr>
        <vertAlign val="superscript"/>
        <sz val="11"/>
        <rFont val="Times New Roman"/>
        <family val="1"/>
        <charset val="238"/>
      </rPr>
      <t>o</t>
    </r>
    <r>
      <rPr>
        <sz val="11"/>
        <rFont val="Times New Roman"/>
        <family val="1"/>
        <charset val="1"/>
      </rPr>
      <t>- 230V, 10A, IP66, za vklop razsvetljave (vhod)</t>
    </r>
  </si>
  <si>
    <r>
      <t>Nadgradni PIR senzor gibanja 360</t>
    </r>
    <r>
      <rPr>
        <vertAlign val="superscript"/>
        <sz val="11"/>
        <rFont val="Times New Roman"/>
        <family val="1"/>
        <charset val="238"/>
      </rPr>
      <t>o</t>
    </r>
    <r>
      <rPr>
        <sz val="11"/>
        <rFont val="Times New Roman"/>
        <family val="1"/>
        <charset val="1"/>
      </rPr>
      <t>- 230V, 10A, IP44, za vklop razsvetljave (sanitarije)</t>
    </r>
  </si>
  <si>
    <r>
      <t>Priključitev električne naprave direktno na pripravljen izvod  preseka do 3x(1,5)2,5mm</t>
    </r>
    <r>
      <rPr>
        <vertAlign val="superscript"/>
        <sz val="11"/>
        <color indexed="8"/>
        <rFont val="Times New Roman"/>
        <family val="1"/>
        <charset val="1"/>
      </rPr>
      <t>2</t>
    </r>
    <r>
      <rPr>
        <sz val="11"/>
        <color indexed="8"/>
        <rFont val="Times New Roman"/>
        <family val="1"/>
        <charset val="1"/>
      </rPr>
      <t xml:space="preserve">  po navodilih dobavitelja opreme (KV, pož.centrala, el.vrata, dodatni napajalniki, ventilatorji, pisoarji </t>
    </r>
  </si>
  <si>
    <r>
      <t>Priključitev električne naprave direktno na pripravljen izvod  preseka do 5x(1,5)2,5mm</t>
    </r>
    <r>
      <rPr>
        <vertAlign val="superscript"/>
        <sz val="11"/>
        <color indexed="8"/>
        <rFont val="Times New Roman"/>
        <family val="1"/>
        <charset val="1"/>
      </rPr>
      <t>2</t>
    </r>
    <r>
      <rPr>
        <sz val="11"/>
        <color indexed="8"/>
        <rFont val="Times New Roman"/>
        <family val="1"/>
        <charset val="1"/>
      </rPr>
      <t xml:space="preserve">  po navodilih dobavitelja opreme (mlini, klimat, filtrirni sistem, hladilni agregati, split enote, povezava klimat-filter.enota, črpališče….. )</t>
    </r>
  </si>
  <si>
    <r>
      <t>Priključitev električne naprave direktno na pripravljen izvod  preseka do 4x1,5mm</t>
    </r>
    <r>
      <rPr>
        <vertAlign val="superscript"/>
        <sz val="11"/>
        <color indexed="8"/>
        <rFont val="Times New Roman"/>
        <family val="1"/>
        <charset val="1"/>
      </rPr>
      <t>2</t>
    </r>
    <r>
      <rPr>
        <sz val="11"/>
        <color indexed="8"/>
        <rFont val="Times New Roman"/>
        <family val="1"/>
        <charset val="1"/>
      </rPr>
      <t xml:space="preserve">  po navodilih dobavitelja opreme (motorne žaluzije)</t>
    </r>
  </si>
  <si>
    <r>
      <t>Priključitev razdelilca, vključno s kabelskimi čevlji na obeh koncih kabla preseka do 5x25 mm</t>
    </r>
    <r>
      <rPr>
        <vertAlign val="superscript"/>
        <sz val="11"/>
        <color indexed="8"/>
        <rFont val="Times New Roman"/>
        <family val="1"/>
        <charset val="1"/>
      </rPr>
      <t xml:space="preserve">2 </t>
    </r>
    <r>
      <rPr>
        <sz val="11"/>
        <color indexed="8"/>
        <rFont val="Times New Roman"/>
        <family val="1"/>
        <charset val="238"/>
      </rPr>
      <t>(razdelilci, dvigalo)</t>
    </r>
  </si>
  <si>
    <r>
      <t>Priključitev razdelilca, vključno s kabelskimi čevlji na obeh koncih kabla preseka do 5x6 mm</t>
    </r>
    <r>
      <rPr>
        <vertAlign val="superscript"/>
        <sz val="11"/>
        <color indexed="8"/>
        <rFont val="Times New Roman"/>
        <family val="1"/>
        <charset val="1"/>
      </rPr>
      <t xml:space="preserve">2 </t>
    </r>
    <r>
      <rPr>
        <sz val="11"/>
        <color indexed="8"/>
        <rFont val="Times New Roman"/>
        <family val="1"/>
        <charset val="238"/>
      </rPr>
      <t>(peči, hladilnice, VG,)</t>
    </r>
  </si>
  <si>
    <t xml:space="preserve">Kaseta splošnega razvoda-vtično gnezdo VG-x. Nadometna plastična omarica v zaščitni stopnji IP55 z vgrajenimi sledečimi elementi: </t>
  </si>
  <si>
    <r>
      <t>¾</t>
    </r>
    <r>
      <rPr>
        <sz val="7"/>
        <color indexed="8"/>
        <rFont val="Times New Roman"/>
        <family val="1"/>
        <charset val="1"/>
      </rPr>
      <t> </t>
    </r>
    <r>
      <rPr>
        <sz val="12"/>
        <color indexed="8"/>
        <rFont val="Times New Roman"/>
        <family val="1"/>
        <charset val="238"/>
      </rPr>
      <t>FID zašč.stikalo 63A/30mA</t>
    </r>
  </si>
  <si>
    <r>
      <t>¾</t>
    </r>
    <r>
      <rPr>
        <sz val="7"/>
        <color indexed="8"/>
        <rFont val="Times New Roman"/>
        <family val="1"/>
        <charset val="1"/>
      </rPr>
      <t xml:space="preserve">  </t>
    </r>
    <r>
      <rPr>
        <sz val="12"/>
        <color indexed="8"/>
        <rFont val="Times New Roman"/>
        <family val="1"/>
        <charset val="1"/>
      </rPr>
      <t>inst.odklopnik  ST68C-16/3</t>
    </r>
  </si>
  <si>
    <r>
      <t>¾</t>
    </r>
    <r>
      <rPr>
        <sz val="7"/>
        <color indexed="8"/>
        <rFont val="Times New Roman"/>
        <family val="1"/>
        <charset val="1"/>
      </rPr>
      <t xml:space="preserve">  </t>
    </r>
    <r>
      <rPr>
        <sz val="12"/>
        <color indexed="8"/>
        <rFont val="Times New Roman"/>
        <family val="1"/>
        <charset val="1"/>
      </rPr>
      <t>inst.odklopnik  ST68C-16/1</t>
    </r>
  </si>
  <si>
    <r>
      <t>¾</t>
    </r>
    <r>
      <rPr>
        <sz val="7"/>
        <color indexed="8"/>
        <rFont val="Times New Roman"/>
        <family val="1"/>
        <charset val="1"/>
      </rPr>
      <t xml:space="preserve">  </t>
    </r>
    <r>
      <rPr>
        <sz val="12"/>
        <color indexed="8"/>
        <rFont val="Times New Roman"/>
        <family val="1"/>
        <charset val="1"/>
      </rPr>
      <t>trofazna vt. šuko 16A/5P</t>
    </r>
  </si>
  <si>
    <r>
      <t>¾</t>
    </r>
    <r>
      <rPr>
        <sz val="7"/>
        <color indexed="8"/>
        <rFont val="Times New Roman"/>
        <family val="1"/>
        <charset val="1"/>
      </rPr>
      <t xml:space="preserve">  </t>
    </r>
    <r>
      <rPr>
        <sz val="12"/>
        <color indexed="8"/>
        <rFont val="Times New Roman"/>
        <family val="1"/>
        <charset val="1"/>
      </rPr>
      <t>enofazna vt. šuko 16A</t>
    </r>
  </si>
  <si>
    <t>komplet skupaj</t>
  </si>
  <si>
    <t>Instalacijski kabelski vodnik položen na pripravljeno traso, pretežno na kabelske police ali v instalacijske cevi</t>
  </si>
  <si>
    <r>
      <t xml:space="preserve"> - NYY 3 x 150/70 mm</t>
    </r>
    <r>
      <rPr>
        <vertAlign val="superscript"/>
        <sz val="11"/>
        <color indexed="8"/>
        <rFont val="Times New Roman"/>
        <family val="1"/>
        <charset val="1"/>
      </rPr>
      <t>2</t>
    </r>
  </si>
  <si>
    <r>
      <t xml:space="preserve"> - NYM 5 x 25 mm</t>
    </r>
    <r>
      <rPr>
        <vertAlign val="superscript"/>
        <sz val="11"/>
        <color indexed="8"/>
        <rFont val="Times New Roman"/>
        <family val="1"/>
        <charset val="1"/>
      </rPr>
      <t>2</t>
    </r>
  </si>
  <si>
    <r>
      <t xml:space="preserve"> - NYM 5 x 6 mm</t>
    </r>
    <r>
      <rPr>
        <vertAlign val="superscript"/>
        <sz val="11"/>
        <color indexed="8"/>
        <rFont val="Times New Roman"/>
        <family val="1"/>
        <charset val="1"/>
      </rPr>
      <t>2</t>
    </r>
  </si>
  <si>
    <r>
      <t xml:space="preserve"> - NYM 5 x 2,5 mm</t>
    </r>
    <r>
      <rPr>
        <vertAlign val="superscript"/>
        <sz val="11"/>
        <color indexed="8"/>
        <rFont val="Times New Roman"/>
        <family val="1"/>
        <charset val="1"/>
      </rPr>
      <t>2</t>
    </r>
  </si>
  <si>
    <r>
      <t xml:space="preserve"> - NYM 3 x 2,5 mm</t>
    </r>
    <r>
      <rPr>
        <vertAlign val="superscript"/>
        <sz val="11"/>
        <color indexed="8"/>
        <rFont val="Times New Roman"/>
        <family val="1"/>
        <charset val="1"/>
      </rPr>
      <t>2</t>
    </r>
  </si>
  <si>
    <r>
      <t xml:space="preserve"> - NYM 5 x 1,5 mm</t>
    </r>
    <r>
      <rPr>
        <vertAlign val="superscript"/>
        <sz val="11"/>
        <color indexed="8"/>
        <rFont val="Times New Roman"/>
        <family val="1"/>
        <charset val="1"/>
      </rPr>
      <t>2</t>
    </r>
  </si>
  <si>
    <r>
      <t xml:space="preserve"> - NYM 4 x 1,5 mm</t>
    </r>
    <r>
      <rPr>
        <vertAlign val="superscript"/>
        <sz val="11"/>
        <color indexed="8"/>
        <rFont val="Times New Roman"/>
        <family val="1"/>
        <charset val="1"/>
      </rPr>
      <t>2</t>
    </r>
  </si>
  <si>
    <r>
      <t xml:space="preserve"> - NYM 3 x 1,5 mm</t>
    </r>
    <r>
      <rPr>
        <vertAlign val="superscript"/>
        <sz val="11"/>
        <color indexed="8"/>
        <rFont val="Times New Roman"/>
        <family val="1"/>
        <charset val="1"/>
      </rPr>
      <t>2</t>
    </r>
  </si>
  <si>
    <r>
      <t xml:space="preserve"> - NYM 2 x 1,5 mm</t>
    </r>
    <r>
      <rPr>
        <vertAlign val="superscript"/>
        <sz val="11"/>
        <color indexed="8"/>
        <rFont val="Times New Roman"/>
        <family val="1"/>
        <charset val="1"/>
      </rPr>
      <t>2</t>
    </r>
  </si>
  <si>
    <t>Instalacijski kabel položen na pripravljeno traso, deloma po policah in deloma v obst.kabel. kanalizaciji</t>
  </si>
  <si>
    <r>
      <t xml:space="preserve"> - N2XY  3 x 120+70 mm</t>
    </r>
    <r>
      <rPr>
        <vertAlign val="superscript"/>
        <sz val="11"/>
        <color indexed="8"/>
        <rFont val="Times New Roman"/>
        <family val="1"/>
        <charset val="1"/>
      </rPr>
      <t>2</t>
    </r>
  </si>
  <si>
    <t>Dobava in montaža kabelskih končnikov ter priključitev, komplet z drobnim montažnim materialom</t>
  </si>
  <si>
    <r>
      <t xml:space="preserve"> - za kabel N2XY  3 x 120+70 mm</t>
    </r>
    <r>
      <rPr>
        <vertAlign val="superscript"/>
        <sz val="11"/>
        <color indexed="8"/>
        <rFont val="Times New Roman"/>
        <family val="1"/>
        <charset val="1"/>
      </rPr>
      <t>2</t>
    </r>
  </si>
  <si>
    <t>Nadgradni parapetni kanal dim.: 130x72mm, kovinski, montiran na steno, s kovinsko pregrado med jakotočnim in šibkotočnim delom, z zaključnim pokrovom, spojnimi in zaključnimi elementi  ter pritrdilnim priborom, prilagojen montažni dolžini in predpisno ozemljen</t>
  </si>
  <si>
    <t xml:space="preserve"> - kanal dolžine 1m</t>
  </si>
  <si>
    <t xml:space="preserve"> - kanal dolžine 2m</t>
  </si>
  <si>
    <r>
      <t>Ptrestavitev obst. parapetnega kanala dolžine 1,5m za cca 1,2m. Pozicija zajema drobni montažni material  ter podaljšanje napajalnega kabla 3x2,5mm</t>
    </r>
    <r>
      <rPr>
        <vertAlign val="superscript"/>
        <sz val="11"/>
        <rFont val="Times New Roman"/>
        <family val="1"/>
        <charset val="238"/>
      </rPr>
      <t>2</t>
    </r>
    <r>
      <rPr>
        <sz val="11"/>
        <rFont val="Times New Roman"/>
        <family val="1"/>
        <charset val="1"/>
      </rPr>
      <t>.</t>
    </r>
  </si>
  <si>
    <t>Instalacijska plastična gibljiva cev za montažo v beton, omet ali montažne stene, dimenzij:</t>
  </si>
  <si>
    <r>
      <t xml:space="preserve"> - fleksi cev </t>
    </r>
    <r>
      <rPr>
        <sz val="11"/>
        <rFont val="Symbol"/>
        <family val="1"/>
        <charset val="2"/>
      </rPr>
      <t>F</t>
    </r>
    <r>
      <rPr>
        <sz val="11"/>
        <rFont val="Times New Roman"/>
        <family val="1"/>
        <charset val="1"/>
      </rPr>
      <t>16 mm</t>
    </r>
  </si>
  <si>
    <r>
      <t xml:space="preserve"> - fleksi cev </t>
    </r>
    <r>
      <rPr>
        <sz val="11"/>
        <rFont val="Symbol"/>
        <family val="1"/>
        <charset val="2"/>
      </rPr>
      <t>F23</t>
    </r>
    <r>
      <rPr>
        <sz val="11"/>
        <rFont val="Times New Roman"/>
        <family val="1"/>
        <charset val="1"/>
      </rPr>
      <t xml:space="preserve"> mm</t>
    </r>
  </si>
  <si>
    <r>
      <t xml:space="preserve"> - fleksi cev </t>
    </r>
    <r>
      <rPr>
        <sz val="11"/>
        <rFont val="Symbol"/>
        <family val="1"/>
        <charset val="2"/>
      </rPr>
      <t>F50</t>
    </r>
    <r>
      <rPr>
        <sz val="11"/>
        <rFont val="Times New Roman"/>
        <family val="1"/>
        <charset val="1"/>
      </rPr>
      <t xml:space="preserve"> mm</t>
    </r>
  </si>
  <si>
    <t>Instalacijski plastični NIK kanal za nadometno montažo, komplet z montažnim materialom, dimenzij:</t>
  </si>
  <si>
    <t xml:space="preserve"> - 90 x 60 mm</t>
  </si>
  <si>
    <t xml:space="preserve"> - 30 x 30 mm</t>
  </si>
  <si>
    <t xml:space="preserve"> - 30 x 17 mm</t>
  </si>
  <si>
    <t xml:space="preserve">Perforirane pocinkane kabelske police PK, komplet s spojnicami, koleni, konzolami ter ostalim pritrdilnim materialom
</t>
  </si>
  <si>
    <t xml:space="preserve"> - PK 200</t>
  </si>
  <si>
    <t xml:space="preserve"> - PK 100</t>
  </si>
  <si>
    <t xml:space="preserve"> - PK 50</t>
  </si>
  <si>
    <t>Zatesnilna protipožarna masa ( ognjeodporni kit ali pena minimalno enake požarne odpornosti kot gradbeni element) za zatesnitev prehoda kablov in kabelskih svežnjev skozi mejo požarnih sektorjev</t>
  </si>
  <si>
    <t>Izdelava preboja FI 100mm v betonsko steno debeline do 250mm</t>
  </si>
  <si>
    <t>Dobava in montaža NV vložkov v obst. PK100 podnožja v obst. RG-polja</t>
  </si>
  <si>
    <t xml:space="preserve"> -  3 xNV80A</t>
  </si>
  <si>
    <t xml:space="preserve"> -  3 xNV25A</t>
  </si>
  <si>
    <t>Dobava in montaža PK-400/3 z NV 315A vložkov ( za priklop nove kompenzacijske naprave)</t>
  </si>
  <si>
    <t>Odklop ter odvoz obstoječe kompenzacijske naprave  na ustrezno deponijo</t>
  </si>
  <si>
    <t>Dobava in montaža ter priklop filterske avtomatske kompenzacijske naprave  slično FASK3-150kvar-ENERPROM d.o.o.,  komplet z drobnim montažnim materialom</t>
  </si>
  <si>
    <t>Relejna nadometna PVC omarica (IP44) dim.: 130x130x100mm za krmiljenje obst. glavnega plinskega ventila preko adresnega vmesnika oz. požarne centrale.</t>
  </si>
  <si>
    <t>Cevasti kandelaber konusne oblike svetle višine 4,5m, komplet s priključno omarico, varovalnim elementom, notranjim ožičenjem, vsajen v predpripravljeni betonski temelj oz. betonsko cev fi 300mm, vključno z bet. zamaškom in ustrezno količino rečne mivke za zasutje bet cevi. Tip definira in potrdi tehnična služba investitorja.</t>
  </si>
  <si>
    <t>Razsvetljavno mesto vgrajeno na pripravljen kandelaber. Zastrta (ravno steklo)  LED 30W (3000K) svetilka za zunanjo razsvetljavo, v zaščitni stopnji IP65,  s prigrajenim priključnim setom in lokalno varovalko 6A, notranjim ožičenjem, funkcionalno preizkušena ter označena po sistemu upravljalca. Tip definira in potrdi tehnična služba investitorja.</t>
  </si>
  <si>
    <t>Razsvetljavno mesto vgrajeno na zidno konzolo. Zastrta (ravno steklo)  LED 30W (3000K) svetilka za zunanjo razsvetljavo, v zaščitni stopnji IP65,  funkcionalno preizkušena ter označena po sistemu upravljalca. Pozicija zajema tudi ustrezno poc. konzolo ter ves potrebni drobni montažni material. Tip definira in potrdi tehnična služba investitorja.</t>
  </si>
  <si>
    <r>
      <t>Izvedba trifaznega el. priključka (kabel NYY-4x6+2,5mm</t>
    </r>
    <r>
      <rPr>
        <vertAlign val="superscript"/>
        <sz val="12"/>
        <rFont val="Times New Roman"/>
        <family val="1"/>
        <charset val="238"/>
      </rPr>
      <t>2</t>
    </r>
    <r>
      <rPr>
        <sz val="12"/>
        <rFont val="Times New Roman"/>
        <family val="1"/>
        <charset val="1"/>
      </rPr>
      <t>)  interne zun. razsvetljave</t>
    </r>
  </si>
  <si>
    <r>
      <t>Dobava in izvedba zemeljske kabelske spojke za kabel NYY-4x6+2,5mm</t>
    </r>
    <r>
      <rPr>
        <vertAlign val="superscript"/>
        <sz val="12"/>
        <rFont val="Times New Roman"/>
        <family val="1"/>
        <charset val="238"/>
      </rPr>
      <t>2</t>
    </r>
  </si>
  <si>
    <r>
      <t>Energetski kabel tip NYY-4x6+2,5mm</t>
    </r>
    <r>
      <rPr>
        <vertAlign val="superscript"/>
        <sz val="12"/>
        <rFont val="Times New Roman"/>
        <family val="1"/>
        <charset val="1"/>
      </rPr>
      <t>2</t>
    </r>
    <r>
      <rPr>
        <sz val="12"/>
        <rFont val="Times New Roman"/>
        <family val="1"/>
        <charset val="1"/>
      </rPr>
      <t>, večinoma uvlečen v kabelsko kanalizacijo</t>
    </r>
  </si>
  <si>
    <t>Izvedba ozemljitvenih povezav kovinskih kandelabrov na ozemljitveni trak  v trasi JR, vključno vijačni spoj valjanca na kandelaber (2xM8mm) ter bitumensko zaščito traku na prehodu iz terena</t>
  </si>
  <si>
    <r>
      <t xml:space="preserve">Stigmafleks cev </t>
    </r>
    <r>
      <rPr>
        <sz val="12"/>
        <rFont val="Symbol"/>
        <family val="1"/>
        <charset val="2"/>
      </rPr>
      <t>f</t>
    </r>
    <r>
      <rPr>
        <sz val="12"/>
        <rFont val="Times New Roman"/>
        <family val="1"/>
        <charset val="1"/>
      </rPr>
      <t xml:space="preserve"> 65 mm,  položena v kabelski jarek za naknadno uvleko energetskega kabla</t>
    </r>
  </si>
  <si>
    <r>
      <t xml:space="preserve">Strojni izkop kabelskega jarka globine 0.80 m in širine 0.25-0.4 m v terenu IV.ktg, za 1-cevno kabelsko kanalizacijo (1x stigmafleks cev </t>
    </r>
    <r>
      <rPr>
        <sz val="12"/>
        <rFont val="Symbol"/>
        <family val="1"/>
        <charset val="2"/>
      </rPr>
      <t>f7</t>
    </r>
    <r>
      <rPr>
        <sz val="12"/>
        <rFont val="Times New Roman"/>
        <family val="1"/>
        <charset val="1"/>
      </rPr>
      <t xml:space="preserve">5mm), komplet s pripravo ležišča, zasipanjem z izkopanim materialom ter utrjevanjem v plasteh  </t>
    </r>
  </si>
  <si>
    <t>Betonski temelj (betonska cev fi 30 ustrezno temeljena-obbetonirana) po detajlnem načrtu in vsa potrebna zemeljska dela za vsaditev   pocinkanega cevastega kandelabra konusne oblike, svetle višine 4,5m ;</t>
  </si>
  <si>
    <t xml:space="preserve">Pocinkani valjanec FeZn 25 x 4 mm, položen v kabelski jarek trase zun.razsvetljave, vključno izvod za priklop kandelabra   </t>
  </si>
  <si>
    <t>Pocinkana standardna križna spojka za medsebojne spoje valjanca v zemlji – enojna (izvodi za priklop  kandelabra)</t>
  </si>
  <si>
    <r>
      <t xml:space="preserve">Izdelava  NN kabelskega jaška za zun. Razsvetljavo, iz bet.cevi </t>
    </r>
    <r>
      <rPr>
        <sz val="12"/>
        <rFont val="Calibri"/>
        <family val="2"/>
        <charset val="238"/>
      </rPr>
      <t>φ</t>
    </r>
    <r>
      <rPr>
        <sz val="12"/>
        <rFont val="Times New Roman"/>
        <family val="1"/>
        <charset val="1"/>
      </rPr>
      <t xml:space="preserve"> 60cm x100cm z LŽ pokrovom 60x60cm -250kN, komplet z izkopom gradbene jame, odvozom odvečnega materiala, betoniranjem podloge z MB10, nabijanjem v plasteh in vzpostavitvijo prvotnega stanja;</t>
    </r>
  </si>
  <si>
    <t>Izvedba električnih meritev, poročila ter izdelava dokazila z vsemi atesti ter certifikati o vgrajenih materialih</t>
  </si>
  <si>
    <t>Nepredvidena dela-po potrditvi nadzora - do 10%</t>
  </si>
  <si>
    <t xml:space="preserve">Drobni nespecificirani material, transportni in manipulativni stroški, </t>
  </si>
  <si>
    <t>INŠTALACIJSKI MATERIAL SKUPAJ</t>
  </si>
  <si>
    <t>3.5.4. OZEMLJITVE IN POTENCIALNE IZENAČITVE</t>
  </si>
  <si>
    <t>Dobava in montaža instalacijskega mnogožičnega vodnika rumeno zelene barve, položen med kovinskimi masami in zbirnim vodom za izenačitev potenciala zaključen s stisljivim tulcem oz. kabelskim čevljem. V poziciji je zajeto 50 kom tulcev ter ustrezni vijaki. (potencialna izenačitev, parapet. kanalov, kabelskih polic, kov delov,.....)</t>
  </si>
  <si>
    <r>
      <t xml:space="preserve"> - H05V-R 6 mm</t>
    </r>
    <r>
      <rPr>
        <vertAlign val="superscript"/>
        <sz val="11"/>
        <rFont val="Times New Roman"/>
        <family val="1"/>
        <charset val="1"/>
      </rPr>
      <t>2</t>
    </r>
  </si>
  <si>
    <t>Doza za izenačevanje potencialov, tipska, dimenzij 150x100 mm,  z vgrajeno zbiralko za 6 priključkov, komplet s povprečno 10 ozemljitvenimi cevnimi objemkami do 3/4˝ za izvedbo galvanskih povezav</t>
  </si>
  <si>
    <r>
      <t>Dobava in montaža ploščatega vodnika FeZn 25</t>
    </r>
    <r>
      <rPr>
        <sz val="10"/>
        <rFont val="Arial"/>
        <family val="2"/>
        <charset val="238"/>
      </rPr>
      <t>x4 mm za izvedbo ozemljitvenega obroča in temeljnega ozemljila</t>
    </r>
  </si>
  <si>
    <r>
      <t>Dobava in montaža ploščatega vodnika FeZn</t>
    </r>
    <r>
      <rPr>
        <sz val="10"/>
        <rFont val="Arial"/>
        <family val="2"/>
        <charset val="238"/>
      </rPr>
      <t xml:space="preserve"> 25x4 mm za izvedbo odcepov iz ozemljila na odvode in ostalo</t>
    </r>
  </si>
  <si>
    <r>
      <t xml:space="preserve">Dobava in montaža vodnika </t>
    </r>
    <r>
      <rPr>
        <sz val="10"/>
        <rFont val="Arial"/>
        <family val="2"/>
        <charset val="238"/>
      </rPr>
      <t xml:space="preserve">Al fi 8mm na tipske fasadne nosilne elemente v razdalji enega metra. Pozicija vključuje tudi ustrezene nosilce. </t>
    </r>
  </si>
  <si>
    <r>
      <t xml:space="preserve">Dobava in montaža vodnika </t>
    </r>
    <r>
      <rPr>
        <sz val="10"/>
        <rFont val="Arial"/>
        <family val="2"/>
        <charset val="238"/>
      </rPr>
      <t xml:space="preserve">Al fi 8mm na tipske strešne nosilne elemente v razdalji enega metra. Pozicija vključuje tudi ustrezene nosilce. </t>
    </r>
  </si>
  <si>
    <r>
      <t xml:space="preserve">Dobava in montaža vodnika </t>
    </r>
    <r>
      <rPr>
        <sz val="10"/>
        <rFont val="Arial"/>
        <family val="2"/>
        <charset val="238"/>
      </rPr>
      <t xml:space="preserve">Al fi 8mm na tipske nosilne elemente v razdalji enega metra za prikop na kov atiko. Pozicija vključuje tudi ustrezene nosilce. </t>
    </r>
  </si>
  <si>
    <t xml:space="preserve">Dobava in montaža merilne sponke iz nerjavečega materiala </t>
  </si>
  <si>
    <r>
      <t xml:space="preserve">Dobava in montaža sponke </t>
    </r>
    <r>
      <rPr>
        <sz val="10"/>
        <rFont val="Arial"/>
        <family val="2"/>
        <charset val="238"/>
      </rPr>
      <t>iz nerjavečega jekla za izvedbo spojev med ploščatim strelovodnim vodniki.</t>
    </r>
  </si>
  <si>
    <r>
      <t xml:space="preserve">Dobava in montaža sponke </t>
    </r>
    <r>
      <rPr>
        <sz val="10"/>
        <rFont val="Arial"/>
        <family val="2"/>
        <charset val="238"/>
      </rPr>
      <t>iz nerjavečega jekla za izvedbo spojev med Al strelovodnim vodniki.</t>
    </r>
  </si>
  <si>
    <t>Dobava in montaža RF zaščitnega kotnika višine 1,5m, vključno drobni montažni material</t>
  </si>
  <si>
    <t xml:space="preserve">Vijačni ali varjeni spoj za povezavo kov. elementov na objektu </t>
  </si>
  <si>
    <t xml:space="preserve">Spoj valjanca FeZn 25 x 4 mm z litožel.odtokom preko objemne sponke. V poziciji je zajeta tudi ustrezna objemka.    </t>
  </si>
  <si>
    <t>Strelovodna lovilna palica h=2,5m na strehi, pritrjena s tipskim držalom za izbrano strešno kritino</t>
  </si>
  <si>
    <t>Meritve strelovodne napeljave z izdajo poročila in merilnih protokolov</t>
  </si>
  <si>
    <t>OZEMLJITVE IN POTENCIALNE IZENAČITVE SKUPAJ</t>
  </si>
  <si>
    <t>3.5.5. ŠIBKI TOK</t>
  </si>
  <si>
    <t>POŽARNO JAVLJANJE</t>
  </si>
  <si>
    <t>Adresna analogna mikroprocesorska centrala za požarno javljanje, centrala skladna s SIST EN 54/2 in SIST EN 54/4, s sledečimi karakteristikami (slično NJP 400A-Zarja Elektronika).</t>
  </si>
  <si>
    <t xml:space="preserve"> - kapaciteta za dve adresni zanki, stalno nadzorovano na kratek stik in prekinitev, z možnostjo priključitve do 2x126 adresibilnih javljalnikov na zanko, vgrajen le en modul za priklop 1x126 javljalnikov</t>
  </si>
  <si>
    <t xml:space="preserve"> - z upravljalno tipkovnico montirano direktno na ohišju centrale,</t>
  </si>
  <si>
    <t xml:space="preserve"> - s prigrajenim avtonomnim akumulatorskim virom za nemoteno 48-urno delovanje v stanju pripravljenosti in 1/2-urno delovanje v stanju alarma ob izpadu napajanja,</t>
  </si>
  <si>
    <t xml:space="preserve"> - napajalnik 24V/6A, z 2 x akumulatorsko baterijo 24V/12Ah,</t>
  </si>
  <si>
    <t xml:space="preserve"> - s prigrajenim spominom za pomnenje zadnjih 1800 dogodkov ali posredovanj na centrali,</t>
  </si>
  <si>
    <t xml:space="preserve"> - možnost priklopa standardnega tiskalnika z vmesnikom </t>
  </si>
  <si>
    <t xml:space="preserve"> - javljanje in alarmiranje povečane koncentracije lahko vnetljivih plinov ter ustrezno krmiljenje</t>
  </si>
  <si>
    <t xml:space="preserve"> - krmiljenje naprav za prezračevanje, širjenje požara (požarnih vrat, požarnih loput, ventilatorjev, dvigala)</t>
  </si>
  <si>
    <t xml:space="preserve"> - z modemom za povezavo na oddaljeni center varovanja</t>
  </si>
  <si>
    <t xml:space="preserve"> - z alarmnim relejskim izhodom (8 izh.) </t>
  </si>
  <si>
    <t xml:space="preserve"> - kompletno z montažo, programiranjem, parametriranjem, ustreznimi preskusi, izdajo potrebnih protokolov in šolanjem uporabnika, po željah in navodilih investitorja</t>
  </si>
  <si>
    <t>Analogni adresni optični javljalnik dima, montiran na strop, komplet s podnožjem ter označevalno ploščico (slično tip Apollo XP 95)</t>
  </si>
  <si>
    <t>Analogni adresni termični javljalnik dima, montiran na strop, komplet s podnožjem ter označevalno ploščico (slično tip Apollo XP 95)</t>
  </si>
  <si>
    <t>Ročni adresni javljalnik požara, za nadometno montažo, komplet z označevalno ploščico (slično tip RJ03)</t>
  </si>
  <si>
    <t>Vzorčna komora z vgrajenim adresnim optičnim javljalnikom;
za montažo na klima kanale, za detekcijo dima v le teh, z vgrajenim inteligentnim adresnim optičnim javljanikom in označevalno ploščico (slično Apollo, OPT Soteria )</t>
  </si>
  <si>
    <t xml:space="preserve">Adresibilna alarmna sirena za samostojno notranjo montažo na adresno zanko, komplet z označevalno ploščico </t>
  </si>
  <si>
    <t xml:space="preserve">Elektronski izolator, komplet s podnožjem in z označevalno ploščico </t>
  </si>
  <si>
    <t>Adresibilna svetilka s hupo (24VDC), z napisom "POZOR PLIN", komplet z pritrdilnim materialom</t>
  </si>
  <si>
    <t xml:space="preserve">Dodatni napajalnik 24V/6A, z 2 x akumulatorsko baterijo 24V/12Ah, in prigrajenim adresnim vmesnikom 618 za kontrolo napajalnika, s tablico, vse skupaj v ustreznem ohišju
</t>
  </si>
  <si>
    <t>Pridržalni elektromagnet požarnih vrat;
elektromagnet za pridržanje požarnih vrat, 100kg držalne sile, komplet s konzolo oziroma nosilcem za montažo, s tipko za deblokado magneta</t>
  </si>
  <si>
    <t>Enokanalni vhodno/ izhodni adresni vmesnik 618, en relejski izhod, en vhod za priklop stikala preko nadzorovane linije (na kratek stik in prekinitev) in še en dodatni "OPTO" vhod.  Pozicija vsebuje tudi označevalno ploščico;</t>
  </si>
  <si>
    <t>Adresni vmesnik AV-602 s 4-20mA vhodom za priključitev do 4 javljalnikov koncentracije zemeljskega plina na adresno zanko, s tablico tar priborom za pritrditev na strop</t>
  </si>
  <si>
    <t>Merilnik nevarne koncentracije zemeljskega plina, z izhodnim signalom 4-20mA, za priključitev na adresni vmesnik pod prejšnjo pozicijo, montiran na strop. Javljalnik je potrebo umeriti za relativno občutljivost zemeljskega plina, to je spodnja eksplozivna meja. Povezava izvedena s kablom JY(St)Y ­ 2 x 2 x 0.8 mm (rdeč).  Montaža in umerjenje po navodilih dobavitelja opreme</t>
  </si>
  <si>
    <t xml:space="preserve">Povezava požarnih loput za indikacijo stanja lopute (odprta/zaprta), povezava izvedena s kablom JY(St)Y ­ 2 x 2 x 0.8 mm (rdeč) </t>
  </si>
  <si>
    <t>Pregled elementov aktivne požarne zaščite (požarno javljanje)  s strani pooblaščene organizacije ter izdaja certifikata po pregledu in ustreznosti sistema</t>
  </si>
  <si>
    <t>STRUKTURALNO OŽIČENJE</t>
  </si>
  <si>
    <t>(brez aktivne opreme)</t>
  </si>
  <si>
    <t>Zidna komunikacijska 19 inčna omara imenovana K-V, kovinsko ohišje dim. 600x600x600, s steklenimi vrati in prostimi mesti za vgradnjo aktivne opreme (mrežno stikalno vozlišče, delilnik, modem, …) komplet s potrebnim montažnim priborom in izvedbo ozemljitvenih povezav za vgradnjo sledeče opreme:</t>
  </si>
  <si>
    <t xml:space="preserve"> - povezovalni (patch) panel, 24x RJ45 vhod, UTP cat. 6</t>
  </si>
  <si>
    <t xml:space="preserve"> - FO (fibre optic) patch panel, 19 palčni 1HE 12x SC 50/125nm, s pripadajočim organizatorjem</t>
  </si>
  <si>
    <t xml:space="preserve"> - polica za aparate</t>
  </si>
  <si>
    <t xml:space="preserve"> - kombinacija šestih vtičnic 230V, 16A L+N+PE, s prigrajeno prenapetostno zaščito stopnje D</t>
  </si>
  <si>
    <t>Vse skupaj ožičeno in označeno skladno z vezalno shemo,  funkcionalno preizkušeno ter spojeno na instalacijo.</t>
  </si>
  <si>
    <t>Skupaj</t>
  </si>
  <si>
    <t xml:space="preserve">UTP-cat6 (RJ45)  enojna vtičnica, vključno z dozo, za prenos podatkov in telefonskega signala ( peči, klimat, hlad.agregat,…)
</t>
  </si>
  <si>
    <t xml:space="preserve">UTP-cat6 (RJ45) dvojna vtičnica za pareptni kanal, vključno z dozo, za prenos podatkov in telefonskega signala
</t>
  </si>
  <si>
    <t>Dvostranske meritve vseh UTP in opt kablov z izdelavo merilnih protokolov</t>
  </si>
  <si>
    <t xml:space="preserve">Dnevno-nočna barvna  IP kamera (v ohišju IP66), kompatibilna z obstoječeimi video kamerami ter obst. video nadzornim sistemom. Pozicija zajema tudi ustrezno konzolo za montažo na RF drog,  RF drog premera 6cm višine 3m komplet z ustreznim temeljem.  </t>
  </si>
  <si>
    <t xml:space="preserve">Dnevno-nočna barvna  IP kamera za notranjo montažo, kompatibilna z obstoječimi video kamerami ter obst. video nadzornim sistemom. Pozicija zajema tudi ustrezno konzolo za montažo na steno.  </t>
  </si>
  <si>
    <t>Odklop, demontaža ter ponovna montaža in priklop obstoječe video nadzorne kamere. Pozicija zajema tudi ustrezno fiksiranje obst. 2m poc. droga na betonski zid ter prilagoditev kabla ( prestavitev kamere zaradi rušitve zidu ).</t>
  </si>
  <si>
    <t>Odklop, demontaža ter ponovna montaža in priklop obstoječe video nadzorne kamere. Pozicija zajema tudi ustrezno fiksiranje obst. 4m poc. droga na betonski zid ter prolagoditev kabla ( prestavitev kamere zaradi rušitve zidu ).</t>
  </si>
  <si>
    <t>INŠTALACIJSKI MATERIAL</t>
  </si>
  <si>
    <t>Instalacijski komunikacijski kabel položen na pripravljeno traso, pretežno na kabelske police ali v instalacijske cevi:</t>
  </si>
  <si>
    <t xml:space="preserve"> - UTP - cat.6 (strukturalna, video nadzor)</t>
  </si>
  <si>
    <t xml:space="preserve"> - JY(ST)Y 1x2x0,8 (RDEČ) požarna zanka</t>
  </si>
  <si>
    <t xml:space="preserve"> - JY(ST)Y 2x2x0,8 (RDEČ) ( plin. javljalnika ter indikacija)</t>
  </si>
  <si>
    <t xml:space="preserve"> - optični 12-vl kabel</t>
  </si>
  <si>
    <t>Instalacijski kabelski vodnik položen na pripravljeno traso, pretežno v instalacijske cevi za beton</t>
  </si>
  <si>
    <r>
      <t xml:space="preserve"> - NYM-3x1,5mm</t>
    </r>
    <r>
      <rPr>
        <vertAlign val="superscript"/>
        <sz val="11"/>
        <color indexed="8"/>
        <rFont val="Times New Roman"/>
        <family val="1"/>
        <charset val="238"/>
      </rPr>
      <t>2</t>
    </r>
    <r>
      <rPr>
        <sz val="11"/>
        <color indexed="8"/>
        <rFont val="Times New Roman"/>
        <family val="1"/>
        <charset val="1"/>
      </rPr>
      <t xml:space="preserve"> ( za vmesnike, držalne magnete ter dodatni napajalnik )</t>
    </r>
  </si>
  <si>
    <t xml:space="preserve">Perforirane pocinkane kabelske police PK, komplet s spojnicami, koleni teh ostalim pritrdilnim materialom
</t>
  </si>
  <si>
    <t>Drobni nespecificirani material, transportni in manipulativni stroški</t>
  </si>
  <si>
    <t>ŠIBKI TOK SKUPAJ</t>
  </si>
  <si>
    <t xml:space="preserve">3.5.6.  DEA KOMPLET 300kVA </t>
  </si>
  <si>
    <r>
      <t>Opomba:</t>
    </r>
    <r>
      <rPr>
        <sz val="11"/>
        <rFont val="Times New Roman"/>
        <family val="1"/>
        <charset val="1"/>
      </rPr>
      <t xml:space="preserve"> Vsa oprema  je lahko ekvivalent navedene opreme ali boljše kvalitete z enakimi karakteristikami.</t>
    </r>
  </si>
  <si>
    <t>Dobava in vgradnja komplet :</t>
  </si>
  <si>
    <t xml:space="preserve">Diesel električni agregat </t>
  </si>
  <si>
    <t>za notranjo  montažo, z vgrajenim rezervoarjem goriva kapacitete 8h delovanje pri polni moči, proizvajalec  FG Wilson ali podobno.  Enota mora biti izdelana in opremljena v skladu z :</t>
  </si>
  <si>
    <r>
      <t>·</t>
    </r>
    <r>
      <rPr>
        <sz val="7"/>
        <rFont val="Arial"/>
        <family val="2"/>
        <charset val="238"/>
      </rPr>
      <t xml:space="preserve">         </t>
    </r>
    <r>
      <rPr>
        <sz val="10"/>
        <rFont val="Arial"/>
        <family val="2"/>
        <charset val="238"/>
      </rPr>
      <t>DIN VDE 0100-560 ·</t>
    </r>
    <r>
      <rPr>
        <sz val="7"/>
        <rFont val="Arial"/>
        <family val="2"/>
        <charset val="238"/>
      </rPr>
      <t xml:space="preserve">         </t>
    </r>
    <r>
      <rPr>
        <sz val="10"/>
        <rFont val="Arial"/>
        <family val="2"/>
        <charset val="238"/>
      </rPr>
      <t>DIN VDE 0100-560 ·</t>
    </r>
    <r>
      <rPr>
        <sz val="7"/>
        <rFont val="Arial"/>
        <family val="2"/>
        <charset val="238"/>
      </rPr>
      <t xml:space="preserve">         </t>
    </r>
    <r>
      <rPr>
        <sz val="10"/>
        <rFont val="Arial"/>
        <family val="2"/>
        <charset val="238"/>
      </rPr>
      <t xml:space="preserve">DIN VDE 0100-560 </t>
    </r>
  </si>
  <si>
    <r>
      <t>·</t>
    </r>
    <r>
      <rPr>
        <sz val="7"/>
        <rFont val="Arial"/>
        <family val="2"/>
        <charset val="238"/>
      </rPr>
      <t xml:space="preserve">         </t>
    </r>
    <r>
      <rPr>
        <sz val="10"/>
        <rFont val="Arial"/>
        <family val="2"/>
        <charset val="238"/>
      </rPr>
      <t>DIN VDE 0100-710·</t>
    </r>
    <r>
      <rPr>
        <sz val="7"/>
        <rFont val="Arial"/>
        <family val="2"/>
        <charset val="238"/>
      </rPr>
      <t xml:space="preserve">         </t>
    </r>
    <r>
      <rPr>
        <sz val="10"/>
        <rFont val="Arial"/>
        <family val="2"/>
        <charset val="238"/>
      </rPr>
      <t>DIN VDE 0100-710·</t>
    </r>
    <r>
      <rPr>
        <sz val="7"/>
        <rFont val="Arial"/>
        <family val="2"/>
        <charset val="238"/>
      </rPr>
      <t xml:space="preserve">         </t>
    </r>
    <r>
      <rPr>
        <sz val="10"/>
        <rFont val="Arial"/>
        <family val="2"/>
        <charset val="238"/>
      </rPr>
      <t>DIN VDE 0100-710</t>
    </r>
  </si>
  <si>
    <t>ali novejšimi.</t>
  </si>
  <si>
    <t xml:space="preserve">  Podatki:</t>
  </si>
  <si>
    <t>. moč: 300 kVA (Prime)/ 330kVA (Stand by), 3x400/231V, 50 Hz</t>
  </si>
  <si>
    <r>
      <t>.</t>
    </r>
    <r>
      <rPr>
        <b/>
        <sz val="10"/>
        <rFont val="Arial"/>
        <family val="2"/>
        <charset val="238"/>
      </rPr>
      <t xml:space="preserve">dieselski motor: </t>
    </r>
    <r>
      <rPr>
        <sz val="10"/>
        <rFont val="Arial"/>
        <family val="2"/>
        <charset val="238"/>
      </rPr>
      <t>Perkins ali podobno,</t>
    </r>
    <r>
      <rPr>
        <b/>
        <sz val="10"/>
        <rFont val="Arial"/>
        <family val="2"/>
        <charset val="238"/>
      </rPr>
      <t xml:space="preserve"> </t>
    </r>
    <r>
      <rPr>
        <sz val="10"/>
        <rFont val="Arial"/>
        <family val="2"/>
        <charset val="238"/>
      </rPr>
      <t>EKO motor novejše generacije, 4 ventili na cilinder, digitalni elektronski modul za uravnavanje delovanja motorja  in števila obratov, podaljšani servisni intervali, visok izkoristek, diagnostika na PC..</t>
    </r>
    <r>
      <rPr>
        <b/>
        <sz val="10"/>
        <rFont val="Arial"/>
        <family val="2"/>
        <charset val="238"/>
      </rPr>
      <t xml:space="preserve">dieselski motor: </t>
    </r>
    <r>
      <rPr>
        <sz val="10"/>
        <rFont val="Arial"/>
        <family val="2"/>
        <charset val="238"/>
      </rPr>
      <t>Perkins ali podobno,</t>
    </r>
    <r>
      <rPr>
        <b/>
        <sz val="10"/>
        <rFont val="Arial"/>
        <family val="2"/>
        <charset val="238"/>
      </rPr>
      <t xml:space="preserve"> </t>
    </r>
    <r>
      <rPr>
        <sz val="10"/>
        <rFont val="Arial"/>
        <family val="2"/>
        <charset val="238"/>
      </rPr>
      <t>EKO motor novejše generacije, 4 ventili na cilinder, digitalni elektronski modul za uravnavanje delovanja motorja  in števila obratov, podaljšani servisni intervali, visok izkoristek, diagnostika na PC..</t>
    </r>
    <r>
      <rPr>
        <b/>
        <sz val="10"/>
        <rFont val="Arial"/>
        <family val="2"/>
        <charset val="238"/>
      </rPr>
      <t xml:space="preserve">dieselski motor: </t>
    </r>
    <r>
      <rPr>
        <sz val="10"/>
        <rFont val="Arial"/>
        <family val="2"/>
        <charset val="238"/>
      </rPr>
      <t>Perkins ali podobno,</t>
    </r>
    <r>
      <rPr>
        <b/>
        <sz val="10"/>
        <rFont val="Arial"/>
        <family val="2"/>
        <charset val="238"/>
      </rPr>
      <t xml:space="preserve"> </t>
    </r>
    <r>
      <rPr>
        <sz val="10"/>
        <rFont val="Arial"/>
        <family val="2"/>
        <charset val="238"/>
      </rPr>
      <t>EKO motor novejše generacije, 4 ventili na cilinder, digitalni elektronski modul za uravnavanje delovanja motorja  in števila obratov, podaljšani servisni intervali, visok izkoristek, diagnostika na PC.</t>
    </r>
  </si>
  <si>
    <r>
      <t xml:space="preserve">  . zagon in delovanje pri temperaturi -30 </t>
    </r>
    <r>
      <rPr>
        <vertAlign val="superscript"/>
        <sz val="10"/>
        <rFont val="Arial"/>
        <family val="2"/>
        <charset val="238"/>
      </rPr>
      <t>0</t>
    </r>
    <r>
      <rPr>
        <sz val="10"/>
        <rFont val="Arial"/>
        <family val="2"/>
        <charset val="238"/>
      </rPr>
      <t xml:space="preserve">C do + 50 </t>
    </r>
    <r>
      <rPr>
        <vertAlign val="superscript"/>
        <sz val="10"/>
        <rFont val="Arial"/>
        <family val="2"/>
        <charset val="238"/>
      </rPr>
      <t>0</t>
    </r>
    <r>
      <rPr>
        <sz val="10"/>
        <rFont val="Arial"/>
        <family val="2"/>
        <charset val="238"/>
      </rPr>
      <t xml:space="preserve">C  . zagon in delovanje pri temperaturi -30 </t>
    </r>
    <r>
      <rPr>
        <vertAlign val="superscript"/>
        <sz val="10"/>
        <rFont val="Arial"/>
        <family val="2"/>
        <charset val="238"/>
      </rPr>
      <t>0</t>
    </r>
    <r>
      <rPr>
        <sz val="10"/>
        <rFont val="Arial"/>
        <family val="2"/>
        <charset val="238"/>
      </rPr>
      <t xml:space="preserve">C do + 50 </t>
    </r>
    <r>
      <rPr>
        <vertAlign val="superscript"/>
        <sz val="10"/>
        <rFont val="Arial"/>
        <family val="2"/>
        <charset val="238"/>
      </rPr>
      <t>0</t>
    </r>
    <r>
      <rPr>
        <sz val="10"/>
        <rFont val="Arial"/>
        <family val="2"/>
        <charset val="238"/>
      </rPr>
      <t xml:space="preserve">C  . zagon in delovanje pri temperaturi -30 </t>
    </r>
    <r>
      <rPr>
        <vertAlign val="superscript"/>
        <sz val="10"/>
        <rFont val="Arial"/>
        <family val="2"/>
        <charset val="238"/>
      </rPr>
      <t>0</t>
    </r>
    <r>
      <rPr>
        <sz val="10"/>
        <rFont val="Arial"/>
        <family val="2"/>
        <charset val="238"/>
      </rPr>
      <t xml:space="preserve">C do + 50 </t>
    </r>
    <r>
      <rPr>
        <vertAlign val="superscript"/>
        <sz val="10"/>
        <rFont val="Arial"/>
        <family val="2"/>
        <charset val="238"/>
      </rPr>
      <t>0</t>
    </r>
    <r>
      <rPr>
        <sz val="10"/>
        <rFont val="Arial"/>
        <family val="2"/>
        <charset val="238"/>
      </rPr>
      <t>C</t>
    </r>
  </si>
  <si>
    <t xml:space="preserve">  . dovoljena trajna preobremenitev za 1 uro v 12 urni periodi:  10%</t>
  </si>
  <si>
    <t xml:space="preserve">  . nadzor nad številom obratov skladno z ISO 8528, Class 3</t>
  </si>
  <si>
    <t xml:space="preserve">  . možnost parametriranja in spremljanja delovanja motorja na PC</t>
  </si>
  <si>
    <t xml:space="preserve">  . Maks. odstopanje števila obratov pri konstantnem bremenu: 0.3 %</t>
  </si>
  <si>
    <t xml:space="preserve">  . mehki zagon motorja</t>
  </si>
  <si>
    <r>
      <t xml:space="preserve">  . nazivni obrati: 1500 min </t>
    </r>
    <r>
      <rPr>
        <vertAlign val="superscript"/>
        <sz val="10"/>
        <rFont val="Arial"/>
        <family val="2"/>
        <charset val="238"/>
      </rPr>
      <t>-1  . nazivni obrati: 1500 min -1  . nazivni obrati: 1500 min -1</t>
    </r>
  </si>
  <si>
    <t xml:space="preserve">  . prehodna sprememba obratov za nenadno 50% spremembo aktivnega bremena  v plus ali minus: &lt;= 10%</t>
  </si>
  <si>
    <t xml:space="preserve">  . čas, ko je doseženo nazivno število obratov po nenadni spremembi bremena: &lt;= 5 s</t>
  </si>
  <si>
    <t xml:space="preserve">  . prevzem 100% bremena: &lt;= 10s</t>
  </si>
  <si>
    <t xml:space="preserve">  . število obratovalnih ur po katerih je potrebno izvesti servisni pregled: &gt;= 500 ur</t>
  </si>
  <si>
    <t xml:space="preserve">    emisije izpušnih plinov skladno s teh. predpisi in slovensko zakonodajo</t>
  </si>
  <si>
    <t xml:space="preserve">  . dvoplaščnim rezervoarjem za gorivo za  8 urno obratovanje</t>
  </si>
  <si>
    <t xml:space="preserve">  . Električno predgretje hladilne tekočine</t>
  </si>
  <si>
    <t xml:space="preserve">  . Analogna nivojska sonda goriva</t>
  </si>
  <si>
    <r>
      <t xml:space="preserve">  . </t>
    </r>
    <r>
      <rPr>
        <b/>
        <sz val="10"/>
        <rFont val="Arial"/>
        <family val="2"/>
        <charset val="238"/>
      </rPr>
      <t>trifazni sinhroni generator:</t>
    </r>
    <r>
      <rPr>
        <sz val="10"/>
        <rFont val="Arial"/>
        <family val="2"/>
        <charset val="238"/>
      </rPr>
      <t xml:space="preserve"> Leroy Somer ali podobno  . </t>
    </r>
    <r>
      <rPr>
        <b/>
        <sz val="10"/>
        <rFont val="Arial"/>
        <family val="2"/>
        <charset val="238"/>
      </rPr>
      <t>trifazni sinhroni generator:</t>
    </r>
    <r>
      <rPr>
        <sz val="10"/>
        <rFont val="Arial"/>
        <family val="2"/>
        <charset val="238"/>
      </rPr>
      <t xml:space="preserve"> Leroy Somer ali podobno</t>
    </r>
  </si>
  <si>
    <t xml:space="preserve">  . nazivna moč 330 kVA</t>
  </si>
  <si>
    <t xml:space="preserve">  . nazivni cos phi = 0.8, napetost 400/231V, frekvenca 50 Hz, odstopanje frekvence +- 0.15</t>
  </si>
  <si>
    <t xml:space="preserve">  . dovoljena preobremenitev za 1 uro v 12 urni periodi: 10%</t>
  </si>
  <si>
    <t xml:space="preserve">  . vzbujanje s permanentnim magnetom in napetostna regulacija vseh treh faz</t>
  </si>
  <si>
    <t xml:space="preserve">  . tranzientno odstopanje napetosti po nenadni spremembi bremena za 70% nazivne vrednosti, v pozitivno ali negativno smer: &lt;= 10%</t>
  </si>
  <si>
    <t xml:space="preserve">  . čas v katerem napetost po nenadni spremembi bremena za 70% doseže nazivno vrednost: &lt;= 5s</t>
  </si>
  <si>
    <t xml:space="preserve">  . natančnost statične regulacije napetosti: +-0.5%</t>
  </si>
  <si>
    <t xml:space="preserve">  . izolacijski razred statorskih navitij: H</t>
  </si>
  <si>
    <t xml:space="preserve">  . prirastek temperature ob trajni naz.obremen.kot za razred izolacije: F </t>
  </si>
  <si>
    <t xml:space="preserve">Komandna omara za DEA komplet </t>
  </si>
  <si>
    <t>Prostostoječa kovinska omara z motoriziranim bremenskim stikalom 630A, 1-0-2 z možnostjo ročne manipulacije, z močnostnimi priključki za kable do 2x150mm na fazo</t>
  </si>
  <si>
    <t xml:space="preserve">  . digitalna krmilna enota</t>
  </si>
  <si>
    <t xml:space="preserve">  . možnost beleženja kronologije izrednih dogodkov </t>
  </si>
  <si>
    <t xml:space="preserve">  . komunikacija z ModBus protokolom</t>
  </si>
  <si>
    <t xml:space="preserve">    http web server za daljinski dostop</t>
  </si>
  <si>
    <t xml:space="preserve">    vgrajen modul za obveščanje preko SMS sporočil</t>
  </si>
  <si>
    <t xml:space="preserve">  . inteligentni avtomatski polnilec / tester startne baterije</t>
  </si>
  <si>
    <t xml:space="preserve">  . sistem krmiljenja in nadzora žaluzij</t>
  </si>
  <si>
    <t xml:space="preserve">  . meritve: napetosti, temp. hladilne tekočine, napetost startne </t>
  </si>
  <si>
    <t xml:space="preserve">    baterije, napetost alternatorja,</t>
  </si>
  <si>
    <t xml:space="preserve">    obratovalne ure in minute, števec zagonov, pritisk mazalnega </t>
  </si>
  <si>
    <t xml:space="preserve">    olja, AC tok, frekvenca, kW, kvar, kVA, pf, kWAh, obratomer</t>
  </si>
  <si>
    <t xml:space="preserve">  . dvostopenjske zaščite z dvojnim pragom ( predalarm in</t>
  </si>
  <si>
    <t xml:space="preserve">    izklop )</t>
  </si>
  <si>
    <t>Osnovni krmilnik agregata mora omogočati sledeče funkcije, zaščite in kriterije:</t>
  </si>
  <si>
    <t xml:space="preserve">  ZAŠČITE MOTOR:</t>
  </si>
  <si>
    <t xml:space="preserve">  . nastavljiva zaščita obratov, pritiska olja, temeprature motorja</t>
  </si>
  <si>
    <t xml:space="preserve">  . nastavljiva zaščita napetosti pomožnega baterijskega vira</t>
  </si>
  <si>
    <t xml:space="preserve">    z zgornjo in spodnjo vejo (samo predlarm), zaščita polnjenja baterije preko alternatorja med delovanjem</t>
  </si>
  <si>
    <t xml:space="preserve">  . nastavljiva zaščita servisnih intervalov</t>
  </si>
  <si>
    <t xml:space="preserve">  ZAŠČITE GENERATOR:</t>
  </si>
  <si>
    <t xml:space="preserve">  . nastavljiva zaščita frekvence in napetosti z zgornjo in spodnjo mejo</t>
  </si>
  <si>
    <t xml:space="preserve">  . nastavljiva zaščita preobremenitve in katkega stika</t>
  </si>
  <si>
    <t xml:space="preserve">  . nastavljiva zaščita prostega teka</t>
  </si>
  <si>
    <t xml:space="preserve">  . nastavljiva zaščita zemeljskega stika generatorja</t>
  </si>
  <si>
    <t xml:space="preserve">  KONTROLA MREŽE:</t>
  </si>
  <si>
    <t xml:space="preserve">  . nastavljiv nivo frekvence in napetosti s spodnjo in zgornjo mejo</t>
  </si>
  <si>
    <t>Dobava in montaža novih fiksnih rešetk na dovod in odvod zraka</t>
  </si>
  <si>
    <t>Dobava in montaža motoriziranih rešetk na dovov in odvod zraka</t>
  </si>
  <si>
    <t>Postavitev agregata, kanalske povezave hladilnika motorja z izhodno žaluzijo, izdelava izpuha motorja, komplet s toplotno izolacijo</t>
  </si>
  <si>
    <t>Izdelava kabelskih povezav, priključitev,   zagon in meritve</t>
  </si>
  <si>
    <t>Tovarniška dokumentacija (navodila za obratovanje in vzdrževanje)</t>
  </si>
  <si>
    <t>Odklop ter odvoz obstoječega diesel agregata 125kVA -  Rade Končar in prostostoječo kovinsko DEAomaro na ustrezno deponijo</t>
  </si>
  <si>
    <r>
      <t xml:space="preserve"> </t>
    </r>
    <r>
      <rPr>
        <sz val="10"/>
        <rFont val="Arial"/>
        <family val="2"/>
        <charset val="238"/>
      </rPr>
      <t>Drobni  montažni material 5%</t>
    </r>
  </si>
  <si>
    <t>DEA KOMPLET SKUPAJ</t>
  </si>
  <si>
    <t xml:space="preserve">INVESTITOR: 
</t>
  </si>
  <si>
    <t>ŽALE d.o.o.</t>
  </si>
  <si>
    <t>Pod hmeljniki 2, 1000 Ljubljana</t>
  </si>
  <si>
    <t>OBJEKT:</t>
  </si>
  <si>
    <t>UPEPELJEVALNICA ŽALE</t>
  </si>
  <si>
    <t>REKAPITULACIJA STROJNIH INSTALACIJ</t>
  </si>
  <si>
    <t>€ skupaj</t>
  </si>
  <si>
    <t>SKUPAJ:</t>
  </si>
  <si>
    <t>SPLOŠNO</t>
  </si>
  <si>
    <t>Pri izdelavi ponudbe na podlagi predmetnega popisa je potrebno v ceni posamezne enote ali sistema navedenega v popisu upoštevati:</t>
  </si>
  <si>
    <t>Dobavo materiala, ustrezno zaščitenega proti poškodbam, z vsemi transportnimi in manipulativnimi stroški, stroški zavarovanj, skladiščenja med transportom ali pred montažo. Pred montažo se vsak kos posebej pregleda in ugotovi ustreznost glede na zahteve. Vsaka naprava mora biti opremljena z navodili za obratovanje v slovenskem jeziku.</t>
  </si>
  <si>
    <t>Pripravo dokumentacije skladno s »Pravilnikom o gradbenih proizvodih«, ki jo izvajalec pred montažo preda nadzornemu organu (atesti, izjave o skladnosti, CE certifikati, tehnična soglasja…)</t>
  </si>
  <si>
    <t>Montažo materiala, izvedeno s strani strokovno usposobljene osebe, po potrebi osebe, ki je pooblaščena za montažo. Vsa oprema mora biti montirana skladno z navodili proizvajalca. V sklopu montaže je potrebno upoštevati ves drobni montažni in tesnilni material, pripravljalna in zaključna dela, izdelavo morebiti potrebnih prebojev in dolbenj.</t>
  </si>
  <si>
    <t>Zaščito vgrajenega materiala na objektu proti poškodbam nastalim zaradi izvajanja gradbenih ali ostalih del po vgradnji materiala.</t>
  </si>
  <si>
    <t>Pripravo dokumentacije o ustrezni montaži elementov ali naprav z zapisniki o kontroli električnih in cevnih povezav posamezne naprave ali zagonu naprav s strani za to pooblaščene organizacije ali proizvajalca, če je to potrebno.</t>
  </si>
  <si>
    <t>Pregled vseh elementov aktivne in pasivne požarne zaščite s strani pooblaščene organizacije, pridobivanje izjav o ustreznosti izvedenih del in montaže. Vsi elementi sistemov aktivne ali pasivne požarne zaščite morajo biti ustrezno označeni in dokumentirani.</t>
  </si>
  <si>
    <t>Izpiranje in čiščenje vseh cevnih instalacij.</t>
  </si>
  <si>
    <t>Tlačne, tesnostne in ostale potrebne preizkuse sistemov z zapisniki o izvedbah preizkusov, podpisanimi s strani nadzornega organa. V kolikor je za posamezno instalacijo potrebno pridobiti ustrezno dokumentacijo drugega podjetja (plin, vodovod, vročevod), je potrebno upoštevati stroške nadzora s strani tega podjetja, naročilo preskusov in pridobitev dokumentacije o ustreznosti in uspešno opravljenih preizkusih.</t>
  </si>
  <si>
    <t>Dezinfekcijo sistemov pitne vode ter izpiranje, jemanje vzorcev, pregled ustreznosti vode in pridobitev izvida o ustreznosti. V primeru da izvidi niso ustrezni je izvajalec dolžan ponoviti postopke dezinfekcije in po potrebi izvesti dela za odpravo problema.</t>
  </si>
  <si>
    <t>Ureguliranje vseh cevnih razvodov z nastavitvijo regulacijskih elementov na posameznem končnem elementu in v sistemu, izvedbo meritev pretokov ter pridobitev zapisnika o uravnovešenju cevnih sistemov.</t>
  </si>
  <si>
    <t>Zagon in kontrola posameznega sistema v celoti ter izdelava zapisnika o funkcionalnosti sistema.</t>
  </si>
  <si>
    <t>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t>
  </si>
  <si>
    <t>Meritve mikroklime za letno in zimsko obratovanje ter izdaja potrdila o izpolnjevanju projektnih zahtev s strani pooblaščene organizacije.</t>
  </si>
  <si>
    <t>Izdelava posnetkov za projekt izvedenih del z vrisom sprememb nastalih med gradnjo v projektno dokumentacijo (PZI načrt) v papirni obliki, ki jih potrdi nadzor po ZGO in predaja izdelovalcu PID načrta.</t>
  </si>
  <si>
    <t>Označevanje cevovodov, kanalov ter ostalih vgrajenih naprav skladno s standardom DIN 2403 z označevalnimi okvirji dimenzije 105 x 55 mm z jeklenim zateznim pasom ter nalepkami za označbo medija in smeri toka.</t>
  </si>
  <si>
    <t>Izdelava funkcionalnih shem posameznih sistemov v okvirju, nameščena na steno v strojnici, skupaj z navodili za uporabo posameznega sistema.</t>
  </si>
  <si>
    <t>Izdelava dokazila o zanesljivosti objekta skladno z veljavnim pravilnikom.</t>
  </si>
  <si>
    <t>Priprava podrobnih navodil za obratovanje in vzdrževanje elementov in sistemov v objektu. Uvajanje upravljavca sistemov investitorja, poučevanja, šolanja ter pomoč v prvem letu obratovanja.</t>
  </si>
  <si>
    <t>Priključitev vseh električnih porabnikov strojne opreme na električno omrežje.</t>
  </si>
  <si>
    <t>I./</t>
  </si>
  <si>
    <t>OGREVANJE IN HLAJENJE</t>
  </si>
  <si>
    <t>Opis postavke</t>
  </si>
  <si>
    <t>e.m.</t>
  </si>
  <si>
    <t>kol</t>
  </si>
  <si>
    <t>€/enoto</t>
  </si>
  <si>
    <t xml:space="preserve">RADIATORSKO OGREVANJE </t>
  </si>
  <si>
    <t>Jekleni ploščati radiatorji s stranskimi priključki za dvocevni sistem ogrevanja, izdelani za delovni tlak NP 6 in temperaturo do 110°C skupaj s pokrovom, z radiatorskimi čepi, reducirkami, odzračevalno pipico konzolami za montažo na steno, tesnilnim in pritrdilnim materialom</t>
  </si>
  <si>
    <t>21/900/800</t>
  </si>
  <si>
    <t>22/600/1400</t>
  </si>
  <si>
    <t>RADEL</t>
  </si>
  <si>
    <t>ali enakovredno</t>
  </si>
  <si>
    <t>Radiatorski termostatski ventil, za dvocevni sistem ogrevanja izdelan za delovni tlak NP6 in temperaturo 110°C, skupaj z montažnim in tesnilnim materialom</t>
  </si>
  <si>
    <t>DN 10</t>
  </si>
  <si>
    <t>Danfoss tip RA-N, ravni</t>
  </si>
  <si>
    <t>Radiatorski zaporni ventil (spodnji holandec), za dvocevni sistem ogrevanja izdelan za delovni tlak NP6 in temperaturo 110°C, skupaj z vsem z montažnim in tesnilnim materialom</t>
  </si>
  <si>
    <t>Danfoss tip RLV-S, ravni</t>
  </si>
  <si>
    <t>Termostatska glava z možnostjo blokiranja in omejevanja temperature, s plinskim polnenjem, z vgrajenim tipalom, s protizmrzovalno zaščito, opremljena z zaskočnim priključkom primerna za montažo na termostatski ventil</t>
  </si>
  <si>
    <t>z vgrajenim tipalom</t>
  </si>
  <si>
    <t>Danfoss tip RA 2940</t>
  </si>
  <si>
    <t>MS krogelna zaporna pipa z navojnima priključkoma, s podaljšano ročko za posluževanje, skupaj s tesnilnim materialom</t>
  </si>
  <si>
    <t>DN 15, PN 10</t>
  </si>
  <si>
    <t xml:space="preserve">Krogelna pipa za praznjenje z navojnima priključkoma, </t>
  </si>
  <si>
    <t xml:space="preserve">z zaporno kapo, tesnilom in verižico, vijačnim spojem </t>
  </si>
  <si>
    <t>za gibko cev, skupaj s tesnilnim in vijačnim materialom</t>
  </si>
  <si>
    <t>Avtomatski odzračevalnik mikro zračnih mehurčkov z</t>
  </si>
  <si>
    <t xml:space="preserve">navojnima priključkoma ter krogelno pipico DN25, </t>
  </si>
  <si>
    <t>skupaj s tesnilnim in montažnim materialom</t>
  </si>
  <si>
    <t>DN15, PN6</t>
  </si>
  <si>
    <t>ZEPARO tip ZUT 15</t>
  </si>
  <si>
    <t>Cev iz neplemenitega jekla, material 1.0308 (E235) po EN 10305-3 (PRESS sistem) skupaj z vsemi fitingi za zatiskanje (kolena, T-kosi, navojni priključki, prehodni kosi, ...), tesnili (FPM rdeči) in pritrdilnim materialom</t>
  </si>
  <si>
    <t>Cena vključuje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</si>
  <si>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ø15 x 1,0 mm (DN 12)</t>
  </si>
  <si>
    <t>ø18 x 1,2 mm (DN 15)</t>
  </si>
  <si>
    <t>ø35 x 1,5 mm (DN 32)</t>
  </si>
  <si>
    <t>VIEGA tip PRESTABO</t>
  </si>
  <si>
    <t>ali enakovredno.</t>
  </si>
  <si>
    <t xml:space="preserve">Toplotna izolacija razvoda ogrevne vode v jaških ter v spuščenih stropovih z elastomerno fleksibilno izolacijo na osnovi sintetičnega kavčuka. EU požarna klasifikacija B-s3,d0; toplotna prevodnost λ pri 0°C je 0,035 W/m.K; koef. upora difuziji vodne pare je 10.000 (za plošče deb. 3-32mm in cevi deb. 6-32mm; za ostale dimenzije je 7.000; za temp. območje od -50°C  do  +110°C; trakovi in plošče lepljeni na površino do maks. +85°C. </t>
  </si>
  <si>
    <t>debeline 13 mm</t>
  </si>
  <si>
    <t>ø15 x 1,0 mm</t>
  </si>
  <si>
    <t>ø18 x 1,2 mm</t>
  </si>
  <si>
    <t>debeline 19 mm</t>
  </si>
  <si>
    <t>ø35 x 1,5 mm</t>
  </si>
  <si>
    <t>ARMACELL tip Armaflex ACE Plus</t>
  </si>
  <si>
    <r>
      <t xml:space="preserve">Toplotna </t>
    </r>
    <r>
      <rPr>
        <sz val="10"/>
        <color indexed="8"/>
        <rFont val="Arial CE"/>
        <family val="2"/>
        <charset val="238"/>
      </rPr>
      <t>izolacija razvoda ogrevne vode na prostem z izolacijskimi cevaki za debelino izolacije skaldno s PURES, iz kamene volne s koeficientom toplotne prevodnosti λ50ºC=0,043 W/mK po SIST ISO 8794 oziroma izolacijskimi blazinami iz kamene volne za debelino izolacije nad 80 mm s koeficientom toplotne prevodnosti λ50ºC=0,040 W/mK po SIST ISO 8794, skupaj s kovinskimi objemkami in obdelavo fazonskih kosov ter armatur</t>
    </r>
  </si>
  <si>
    <t>cevaki debeline 40 mm</t>
  </si>
  <si>
    <t>KNAUF INSULATION tip PS 600 / WM 640 GG</t>
  </si>
  <si>
    <t>Zaščitni ovoj razvodov ogrevne vode na prostem izdelan iz Al pločevine in spet s kniping vijaki</t>
  </si>
  <si>
    <r>
      <t>m</t>
    </r>
    <r>
      <rPr>
        <vertAlign val="superscript"/>
        <sz val="10"/>
        <color indexed="8"/>
        <rFont val="Arial CE"/>
        <family val="2"/>
        <charset val="238"/>
      </rPr>
      <t>2</t>
    </r>
  </si>
  <si>
    <t>Praznjenje sistema ogrevanja ter izvedba priklopa na obstoješo inštalacijo radiatorskega ogrevanja, skupaj z uvaritvijo ter prehodnim kosom na sistem zatiskanja. Upoštevati miniziranje in zaščito cevi ter popravilo toplotne izolacije s kameno volno v Al pločevini na mestu priklopa. Dovod in povratek.</t>
  </si>
  <si>
    <t>Drobni inštalacijski material za izvedbo sistema radiatorskega ogrevanja (fitingi, prehodni kosi, pritrdilni material, dodatna odzračevanja, praznilne pipice, prirobnice...)</t>
  </si>
  <si>
    <t>RAZVOD OGREVNE VODE DO KLIMATA</t>
  </si>
  <si>
    <t xml:space="preserve">Obtočna črpalka z  mokrim rotorjem, skupaj z navojnimi priključki, tesnilnim in vijačnim materialom Z vgrajenim elektronskim regulatorjem zvezne regulacije števila vrtljajev v odvisnosti od konstantnega/variabilnega dif. tlaka. Energetski razred: A </t>
  </si>
  <si>
    <t>Ne= 80 W</t>
  </si>
  <si>
    <t>U=230 V</t>
  </si>
  <si>
    <t>WILO tip Stratos MAXO 25/0,5-4</t>
  </si>
  <si>
    <t>Tripotni regulacijski ventil z navojnimi priključki, skupaj s priključnim  in tesnilnim materialom ter elektromotornim pogonom z zvezno regulacijo</t>
  </si>
  <si>
    <t>DN 15</t>
  </si>
  <si>
    <t>kvs = 4,0 m3/h</t>
  </si>
  <si>
    <t>Danfoss</t>
  </si>
  <si>
    <t>tip VRB 15/4,0 + AME 435</t>
  </si>
  <si>
    <t>Regulacijski ventil z navojnima priključkoma, z nastavitvijo pretoka za uravnovešenje, prednastavitev, merilnimi priključki, zaporno funkcijo, izpustom, skupaj s tesnilnim materialom</t>
  </si>
  <si>
    <t>DN 15, PN 16</t>
  </si>
  <si>
    <t>DN 32, PN 16</t>
  </si>
  <si>
    <t>DANFOSS tip MSV-BD</t>
  </si>
  <si>
    <t>ali enakovredni</t>
  </si>
  <si>
    <t>MS krogelna zaporna pipa z navojnima priključkoma, s podaljšano ročko za posluževanje, skupaj s tesnilnim in vijačnim materialom</t>
  </si>
  <si>
    <t>DN 32, PN 10</t>
  </si>
  <si>
    <t>Krogelna pipa za praznjenje z navojnima priključkoma, z zaporno kapo, tesnilom in verižico, vijačnim spojem za gibko cev, skupaj s tesnilnim in vijačnim materialom</t>
  </si>
  <si>
    <t>DN 15, PN 6</t>
  </si>
  <si>
    <t>Lovilec nesnage s navojnimima priključkoma, s sitom, magnetnim vložkom, skupaj s tesnilnim in pritrdilnim materialom.</t>
  </si>
  <si>
    <t>DN 32, PN 6</t>
  </si>
  <si>
    <t>Manometer v okroglem ohišju f80 mm z merilnim območjem do 6 bar z varilnim kolčakom, navojnim priključkom DN 15, manometrsko navojno pipico DN 15, komplet z montažnim in tesnilnim materialom</t>
  </si>
  <si>
    <t>Termometer v okroglem ohišju f80, z navojnim priključkom R 1/2", komplet z montažnim in tesnilnim materialom</t>
  </si>
  <si>
    <t>- z merilnim območjem od +0 do +120 °C</t>
  </si>
  <si>
    <t>Avtomatski odzračevalnik mikro zračnih mehurčkov z navojnima priključkoma ter krogelno pipico DN15, skupaj s tesnilnim in montažnim materialom</t>
  </si>
  <si>
    <t>Odtočna PVC cev za lepljenje za odvod kondenzata, skupaj s fazonskimi kosi, vključno ves pritrdilni in montažni material</t>
  </si>
  <si>
    <t>PVC d32</t>
  </si>
  <si>
    <t>HLAJENJE S SPLIT SISTEMI</t>
  </si>
  <si>
    <r>
      <t xml:space="preserve">Sistem zunanje reverzibilne zračno hlajene ter notranje enote, ti. </t>
    </r>
    <r>
      <rPr>
        <b/>
        <sz val="10"/>
        <color indexed="8"/>
        <rFont val="Arial"/>
        <family val="2"/>
        <charset val="238"/>
      </rPr>
      <t>SPLIT sistem</t>
    </r>
    <r>
      <rPr>
        <sz val="10"/>
        <color indexed="8"/>
        <rFont val="Arial"/>
        <family val="2"/>
        <charset val="238"/>
      </rPr>
      <t>a (deljena izvedba) za profesionalno komercialno rabo, za hlajenje prostorov z ekološkim hladilnim sredstvom R32.</t>
    </r>
  </si>
  <si>
    <t>Naprava, ter proizvajalec naprave, sta certificirana po glavnih in priznanih standardih in smernicah in s tem zagotavljata ustrezen nivo kvalitete in skladnost z EU zakonodajo (CE, Eurovent, ISO9001, ISO14001, ipd.)</t>
  </si>
  <si>
    <t>Oprema je v tovarni pred odpremo popolnoma testirana skladno z njeno uporabo ter zakoni in smernicami v EU (tlačna trdnost &gt;38bar, elektronski test morebitnega puščanja hladiva, vakuumski test do 2 torr, električni "šok" testi, ipd.).</t>
  </si>
  <si>
    <t>Zunanja enota je primerna za zunanjo postavitev, grajena iz ohišja iz pocinkane pločevine, dodatno prašno barvanega (poliestersko termalno, debelina nanosa min. 70μ).</t>
  </si>
  <si>
    <t>Enota je zračno hlajenja, sestavljena iz izmenjevalnika iz aluminijastih lamel, navlečenih na bakrene cevi. Aluminijaste lamele so dodatno prevlečene s plastjo posebnega akrilnega in hidrofilskega premaza, ki zagotavlja dolgo življensko dobo ob visoki odpornosti na atmosfersko korozijo (kisli dež, sol).</t>
  </si>
  <si>
    <t>Za odvod kondenzacijske toplote so predvideni (eden ali več) visokoučinkoviti aksialni ventilatorji z DC INVERTER motorjem (brezkoračna regulacija), ki se prilagajajo dejanskim potrebam kondenzatorja oz. uparjalnika.</t>
  </si>
  <si>
    <t>Izpih zraka je horizontalni (bočni).</t>
  </si>
  <si>
    <t>Sistem je toplotna črpalka, ki deluje na principu spremenljive količine hladilnega sredstva, z modulacijo vrtljajev brezstopenjsko vodenih kompresorjev in se s tem popolnoma prilagaja potrebam objekta (notranje enote sistema). Omogoča ogrevanje ali hlajenje sistema kot celote.</t>
  </si>
  <si>
    <t>Sistem kot celota je sestavljen iz ene zunanje in ene notranje enote, zunanja pa je opremljena s spiralnim hermetičnim kompresorjem, popolnoma brezkoračno krmiljenim (INVERTER motor), za zagotavljanje natančnega prilagajanja potrebam po hladilni ali ogrevni moči.</t>
  </si>
  <si>
    <t>Sistem je primeren za ti. tehnično hlajenje (hlajenje procesnih prostorov), v obdobju celega leta (tudi pozimi) in istočasno standardno omogoča napredne funkcije rotacije enot, backup, ipd. (v primeru uporabe več notranjih enot).</t>
  </si>
  <si>
    <t>Med notranjo in zunanjo enoto je izvedena še ustrezna komunikacijska povezava, s kablom skladno z navodili proizvajalca, z opletom ali brez, ustreznimi odmiki od morebitnih energetskih in ostalih vodnikov v objektu.</t>
  </si>
  <si>
    <t>Notranja profesionalna enota, visoko-stenske izvedbe (vgradnja na steno) z dekorativno maske, z zajemom zraka iz zgornje strani ter vpihom navzdol.</t>
  </si>
  <si>
    <t>Ohišje enote je iz toge ABS plastike, stilsko oblikovano, ustrezno protikondenčno in toplotno izolirano.</t>
  </si>
  <si>
    <t>Izmenjevalnik toplote je iz bakrenih cevi in nanje navlečenih aluminijastih lamel.</t>
  </si>
  <si>
    <t>Ventilator je ti. "Multi Blade" centrifugalni, z več lopaticami, z dvojnim sesanjem, statično in dinamično balansiran za nizki hrup in maksimalni izkoristek. Motor ventilatorja je brezkrtačni DC brezstopenjski (inverter).</t>
  </si>
  <si>
    <t>Na zajemu zraka je nameščen snemljivi, pralni sintetični "long-life" filter (filter za dolgo življensko dobo).</t>
  </si>
  <si>
    <t>Pod enoto je nameščeno korito za zbiranje kondenzata z odprtino za namestitev kondenzne cevi.</t>
  </si>
  <si>
    <t>Enota lahko deluje z žičnim ali brezžičnim daljinskim upravljalnikom, na razpolago pa so mnoge druge opcije krmilja in kontrole (oddaljena tipala, CNS vmesniki, lokalni krmilniki, ipd.)</t>
  </si>
  <si>
    <t>Nominalni tehnični podatki sistema (EN14825):</t>
  </si>
  <si>
    <t>Hladilna moč: 6.8kW</t>
  </si>
  <si>
    <t>SEER: 7.9</t>
  </si>
  <si>
    <t>Energijski razred - hlajenje: A++</t>
  </si>
  <si>
    <t>Ogrevalna moč: 7.5kW</t>
  </si>
  <si>
    <t>SCOP: 4.56</t>
  </si>
  <si>
    <t>Energijski razred - ogrevanje: A+</t>
  </si>
  <si>
    <t>Zunanja enota:</t>
  </si>
  <si>
    <t>Nominalna priključna moč: 2,08kW</t>
  </si>
  <si>
    <t>Maksimalni obratovalni tok (MCA) enote: 10,9A</t>
  </si>
  <si>
    <t>Priporočeno varovanje enote: 16A</t>
  </si>
  <si>
    <t>Električno napajanje enote: 3~, 400V/50Hz</t>
  </si>
  <si>
    <r>
      <t xml:space="preserve">Območje delovanja - hlajenje: od -20°C do +52°C </t>
    </r>
    <r>
      <rPr>
        <i/>
        <sz val="10"/>
        <color indexed="8"/>
        <rFont val="Arial CRY"/>
        <charset val="238"/>
      </rPr>
      <t>(tehnično hlajenje)</t>
    </r>
  </si>
  <si>
    <t>Hladilno sredstvo: R32</t>
  </si>
  <si>
    <t>Količina hladilnega sredstva v zunanji enoti: 3,2 kg</t>
  </si>
  <si>
    <t>Dimenzije (V x Š x G): 870 x 1100 x 460 mm</t>
  </si>
  <si>
    <t>Teža: 81 kg</t>
  </si>
  <si>
    <t>Zvočni tlak: 46/48 dB(A)</t>
  </si>
  <si>
    <t>Freonski priključki: Cu 9,52/15.90 mm</t>
  </si>
  <si>
    <t>Freonska razdalja: 75 m (hladiva za do 40m)</t>
  </si>
  <si>
    <t>Notranja enota:</t>
  </si>
  <si>
    <t>Pretok zraka (V / N): 16,2 / 12,1 m3/min</t>
  </si>
  <si>
    <t>Električno napajanje enote: 1~, 230V/50Hz (priključna moč 0,037kW)</t>
  </si>
  <si>
    <t>Dimenzije (V x Š x G): 290 x 1.050 x 269 mm</t>
  </si>
  <si>
    <t>Teža: 14 kg</t>
  </si>
  <si>
    <t>Zvočni tlak (V / N): 45 / 40 dB(A)</t>
  </si>
  <si>
    <t>Freonski priključki: Cu 9.52/15.88 mm</t>
  </si>
  <si>
    <t>DAIKIN</t>
  </si>
  <si>
    <t>Tip zunanje enote: RZAG71NY1</t>
  </si>
  <si>
    <t>kpl.</t>
  </si>
  <si>
    <t>Tip notranje enote: FAA71B</t>
  </si>
  <si>
    <t>Tip vmesnika za kaskadno krmilje: RTD-10</t>
  </si>
  <si>
    <t>Tip žičnega daljinskega upravljalnika: BRC1H52W</t>
  </si>
  <si>
    <r>
      <t>Zunanja kompresorsko-kondenzatorska enota,</t>
    </r>
    <r>
      <rPr>
        <sz val="10"/>
        <color indexed="8"/>
        <rFont val="Arial"/>
        <family val="2"/>
        <charset val="238"/>
      </rPr>
      <t xml:space="preserve"> toplotna črpalka z variabilno količino hladiva (VRF) tipa ERQ, predvidena za </t>
    </r>
    <r>
      <rPr>
        <u/>
        <sz val="10"/>
        <color indexed="8"/>
        <rFont val="Arial"/>
        <family val="2"/>
        <charset val="238"/>
      </rPr>
      <t>ogrevanje in hlajenje zraka v prezračevalni napravi,</t>
    </r>
    <r>
      <rPr>
        <sz val="10"/>
        <color indexed="8"/>
        <rFont val="Arial"/>
        <family val="2"/>
        <charset val="238"/>
      </rPr>
      <t xml:space="preserve"> z okolju prijaznim hladilnim sredstvom R410A:</t>
    </r>
  </si>
  <si>
    <t>Naprava je primerna za zunanjo postavitev, grajena iz ohišja iz pocinkane pločevine, dodatno prašno barvanega (poliestersko termalno, debelina nanosa min. 70μ).</t>
  </si>
  <si>
    <t>Naprava kot celota je opremljena z večimi spiralnimi hermetičnimi kompresorji (1 ali 2, odvisno od tipa naprave), od katerih je vsaj eden popolnoma brezkoračno krmiljen (INVERTER motor), za zagotavljanje natančnega prilagajanja potrebam po hladilni ali ogrevni moči. Preostali kompresorji so stopenjski (ON/OFF). Naprava omogoča obratovanje tudi v primeru, če je kateri od kompresorjev v okvari (ti, "emergency operation"). Vsi kompresorji so zvočno izolirani in opremljeni z električnimi grelniki karterja olja.</t>
  </si>
  <si>
    <t>Za odvod kondenzacijske toplote je predviden visokoučinkoviti aksialni ventilator z DC INVERTER motorjem (brezkoračna regulacija), ki se prilagaja dejanskim potrebam kondenzatorja oz. uparjalnika. Naprava je v komplet sestavljena še z vsemi potrebnimi cevnimi in električnimi povezavami, mikroprocesorskim krmiljem, oljnim separatorjem, sesalnim akumulatorjem, tipala za visoki in nizki tlak, zaščitni termostati, varovalke, fazne zaščite, zaščite proti preobremenitvi kompresorjev, termične zaščite, tekočinske in plinske zaporne ventile, magnetne ventile in vso potrebno senzoriko in krmije za varno, neprekinjeno in zanesljivo delovanje.</t>
  </si>
  <si>
    <t>Območja delovanja:</t>
  </si>
  <si>
    <r>
      <t xml:space="preserve">- Hlajenje: 
</t>
    </r>
    <r>
      <rPr>
        <sz val="10"/>
        <color indexed="8"/>
        <rFont val="Arial"/>
        <family val="2"/>
        <charset val="238"/>
      </rPr>
      <t>zunanja temperatura od -5°C do +46°C
temperatura pred izmenjevalcem od 15°C do +30°C</t>
    </r>
  </si>
  <si>
    <r>
      <t xml:space="preserve">- Ogrevanje: 
</t>
    </r>
    <r>
      <rPr>
        <sz val="10"/>
        <color indexed="8"/>
        <rFont val="Arial CRY"/>
        <charset val="238"/>
      </rPr>
      <t>zunanja temperatura od -20°C do +25°C
temperatura pred izmenjevalcem od 10°C do +25°C</t>
    </r>
  </si>
  <si>
    <t>NOMINALNI TEHNIČNI PODATKI:</t>
  </si>
  <si>
    <t>- hladilna zmogljivost Qh = 14,0 kW</t>
  </si>
  <si>
    <t>- grelna zmogljivost Qg = 16,0 kW</t>
  </si>
  <si>
    <t>- priključna električna moč - hlajenje Pel = 3,52 kW</t>
  </si>
  <si>
    <t>- priključna električna moč - ogrevanje Pel = 4,00 kW</t>
  </si>
  <si>
    <t>- faktor učinkovitosti - hlajenje EER: &gt; 3.98</t>
  </si>
  <si>
    <t>- faktor učinkovitosti - ogrevanje COP: &gt; 4.00</t>
  </si>
  <si>
    <t>- maksimalni električni tok (MCA) = 11,9 A, 3~, 400V/50Hz</t>
  </si>
  <si>
    <t>- zvočni tlak 1m od naprave in 1,5m od tal = 54 dB(A)</t>
  </si>
  <si>
    <t>- teža = 159 kg</t>
  </si>
  <si>
    <t xml:space="preserve">- dimenzije (ŠxVšG) 635 x 1.680 x 765 mm     </t>
  </si>
  <si>
    <r>
      <t>DAIKIN</t>
    </r>
    <r>
      <rPr>
        <sz val="10"/>
        <color indexed="8"/>
        <rFont val="Arial"/>
        <family val="2"/>
        <charset val="238"/>
      </rPr>
      <t xml:space="preserve"> (Procool d.o.o.)</t>
    </r>
  </si>
  <si>
    <r>
      <t xml:space="preserve">Tip: </t>
    </r>
    <r>
      <rPr>
        <b/>
        <sz val="10"/>
        <color indexed="8"/>
        <rFont val="Arial"/>
        <family val="2"/>
        <charset val="238"/>
      </rPr>
      <t>ERQ125AW1</t>
    </r>
  </si>
  <si>
    <r>
      <t>Notranja enota VRV sistema</t>
    </r>
    <r>
      <rPr>
        <sz val="10"/>
        <color indexed="8"/>
        <rFont val="Arial"/>
        <family val="2"/>
        <charset val="238"/>
      </rPr>
      <t>, kot komplet elektronskega ekspanzijskega ventila in pripadajoče elektronike, EEV montiran v kovinsko ohišje, primerno za notranjo ali zunanjo montažo, iz prašno barvanega (poliesterni nanost, min. 70μm) nerjavečega jekla. Krog vsebuje EEV s pogonom, cevno povezavo in pripadajoče filtre, za enostavno in zanesljivo montažo.</t>
    </r>
  </si>
  <si>
    <t>Krmilna omarica je iz vodoodpornega ohišja primernega za notranjo in zunanjo montažo. V ohišju so potrebne kabelske odprtine, ter mikroprocesorsko krmilje sistema, s kabelskimi povezavami, priključnimi mesti in vsemi potrebnimi tipali za varno, stabilno in zanesljivo delovanje.</t>
  </si>
  <si>
    <t>Sistem omogoča priključitev več tipov ekspanzijskih ventilov, tudi vzporedne povezave več ventilov (do 3), za kapacitete od 3,5 do 62kW v režimu hlajenja, ter 5,5 do 69kW v režimu ogrevanja.</t>
  </si>
  <si>
    <t>Krmilje sistema omogoča:</t>
  </si>
  <si>
    <t>- kontrola temperature vpiha iz krmilnika prezračevalne naprave s signalom 0-10V, s pomočjo spremembe temperature uparjanja ali kondenzacije (odvisno od režima delovanja sistema)</t>
  </si>
  <si>
    <t>- obratovanje s fiksnimi vrednostmi kapacitete oz. temperature uparjanja ali kondenzacije (uparjanje +3 do +10°C, kondenzacija +43 do +49°C</t>
  </si>
  <si>
    <t>- obratovanje s standardnim žičnim daljinskim upravljalnikom (npr. Daikin BRC), na nastavljeno temperaturo prostora s pomočjo tipala v povratnem zraku</t>
  </si>
  <si>
    <t>- kontrola in povratne informacije s pomočjo prostih kontaktov in signalov, kot na primer vklop/izklop naprave, preklop med režimom ogrevanja in hlajenja, povratna informacija o delovanju ali alarmu sistema, signal ob odtaljevanju naprave v režimu ogrevanja ali ob funkciji vračanja olja sistema, ipd., za uskladitev delovanja s krmilnikom prezračevalne naprave</t>
  </si>
  <si>
    <t>Nominalni tehnični podatki:</t>
  </si>
  <si>
    <t>Hladilna zmogljivost: Qh = do 15,4kW</t>
  </si>
  <si>
    <t>Grelna zmogljivost: Qg = do 17,3kW</t>
  </si>
  <si>
    <t>Dimenzije (D x V x G): 215 x 401 x 78 mm</t>
  </si>
  <si>
    <t>Teža: 2.9 kg</t>
  </si>
  <si>
    <r>
      <t xml:space="preserve">DAIKIN </t>
    </r>
    <r>
      <rPr>
        <sz val="10"/>
        <color indexed="8"/>
        <rFont val="Arial"/>
        <family val="2"/>
        <charset val="238"/>
      </rPr>
      <t>(Procool d.o.o.)</t>
    </r>
  </si>
  <si>
    <r>
      <t xml:space="preserve">Tip: </t>
    </r>
    <r>
      <rPr>
        <b/>
        <sz val="10"/>
        <color indexed="8"/>
        <rFont val="Arial"/>
        <family val="2"/>
        <charset val="238"/>
      </rPr>
      <t>EKEXV125 + EKEQFCBA</t>
    </r>
  </si>
  <si>
    <t xml:space="preserve">Izdelava podstavka za postavitev zunanje enote split ali VRF sistema na ravno streho objekta iz ekpandiranega polistirena XPS debeline 10cm ter armirano betonsk plošče debeline 8cm za celotno površino zunanje enote. </t>
  </si>
  <si>
    <t>Montaža zunanje enote splitt, multi split in VRF sistema</t>
  </si>
  <si>
    <t>- montaža zunanje enote na podstavek</t>
  </si>
  <si>
    <t xml:space="preserve">- drobni vijačni in pritrdilni materialom </t>
  </si>
  <si>
    <t>- priklop cevnih instalacij</t>
  </si>
  <si>
    <t>- priklop notranjih elektro/signalnih instalacij</t>
  </si>
  <si>
    <t>- nastavitev parametrov delovanja</t>
  </si>
  <si>
    <t>- poiskusni zagon in 24 urni nadzor delovanja</t>
  </si>
  <si>
    <t>- poučevanje osebja</t>
  </si>
  <si>
    <t>- navodila za upravljanje s sistemom v slovenskem jeziku</t>
  </si>
  <si>
    <t xml:space="preserve">Montaža notranjih enot split, multi split in VRF sistema </t>
  </si>
  <si>
    <t xml:space="preserve">- montaža notranjega dela klimatske naprave </t>
  </si>
  <si>
    <t>- priklop cevnih instalacij na notranjo enoto</t>
  </si>
  <si>
    <t>- montaža in priklop signalnega kabla na notranjo enoto</t>
  </si>
  <si>
    <t>- montaža in priklop elektro kabla na notranjo enoto</t>
  </si>
  <si>
    <t>- vakuumiranje celotnega sistema</t>
  </si>
  <si>
    <t>- polnjenje sistema z medijem (po potrebi)</t>
  </si>
  <si>
    <t>Testiranje in zagon posameznega sistema</t>
  </si>
  <si>
    <t>Predizolirana bakrena cev (v kolutu), za povezavo med notranjo in zunanjo enoto split sistema, s kabelsko povezavo za napajanje notranje enote, s cevno izolacijo skupaj z lepilom ter obdelavo fazonskih kosov, s parozapornim materialom iz sintetičnega kavčuka z zaprto celično strukturo, ki je težko gorljiva in samougasljiva, ki ne kaplja in širi ognja – vrste B2 (po DIN 4102, 1. del (05.98)), s toplotno prevodnostjo λ &lt; 0,035 W/mK pri 0 °C (po DIN EN 12667), primerna za temperaturno območje –-50 do + 105 °C, s koeficientom upornosti proti difuziji vodne pare μ &gt; 5000</t>
  </si>
  <si>
    <t>Cu 9,52</t>
  </si>
  <si>
    <t>Cu 15,88</t>
  </si>
  <si>
    <t>Armacell Turbolit split</t>
  </si>
  <si>
    <t>Kabelske police iz pocinkane pločevine s pokrovom, za vodenje razvodov hladilnega medija in elektro povezav, skupaj z ravnimi, kotnimi oziroma pregibnimi spojkami, vijačnim in pritrdilnim materialom</t>
  </si>
  <si>
    <t xml:space="preserve">širine: B=10 cm </t>
  </si>
  <si>
    <t xml:space="preserve">širine: B=20 cm </t>
  </si>
  <si>
    <t>Obešala in pritrdilni material za vodoravno, poševno in navpično pritrjevanje cevi in kabelskih polic na gradbeno ali drugo vrsto konstrukcije sestavljen iz predfabriciranih obešal iz pocinkanega jekla, objemk s podlogo iz sintetične gume – dušenje zvoka, navojne palice s temeljno ploščo ali temeljnim profilom, kovinskih vložkov, vijakov z maticami, drsnih in fiksnih podpor. Vsa obešala se izvede po smernicah za montažo in preprečevanje prenosa hrupa na gradbeno konstrukcijo!</t>
  </si>
  <si>
    <t>HILTI</t>
  </si>
  <si>
    <t xml:space="preserve">Izvedba okroglega kanalskega prehoda cevi hladilnega sistema na streho. Prehod se izvede po detajlu iz pocinkanega kanala fi 150mm, s kolenom obrnjeno proti strehi za preprečitev vstopa meteorne vode, z zunanje strani tesnjeno z ekspanzijsko maso za zapiranje prehoda po izvedbi cevi. 
Hidroizolacijo okrog kanala izvede gradbenik. </t>
  </si>
  <si>
    <t>Tlačna PVC cev za lepljenje za odvod kondenzata z vsemi fazonskimi kosi, lepilom, montažnim materialom ter  podpornim in obešalnim materialom za pritrditev razvodov, skupaj z vijačnim in pritrdilnim materialom</t>
  </si>
  <si>
    <t>ø32</t>
  </si>
  <si>
    <t>Vgradni sifon za odvod kondenzata split sistema, prirejen za montažo v steno, skupaj z vsem montažnim in pritrdilnim materialom.</t>
  </si>
  <si>
    <t>-velikost priključka Φ32</t>
  </si>
  <si>
    <t>- dimenzija: 100×100mm</t>
  </si>
  <si>
    <t>HL tip 138</t>
  </si>
  <si>
    <t>KOMPRESOR ZA POTREBE FILTRNEGA SISTEMA</t>
  </si>
  <si>
    <t xml:space="preserve">Zračni batni kompresor stabilne izvedbe z neposrednim pogonom, skupaj s tlačnim rezervoarjem, vklopnim presostatom z regulacijo tlaka, varnostnim ventilom, manometrom, fleksibilno priključno cevjo ter ostalim montažnim matreialom. </t>
  </si>
  <si>
    <t>V= 233 l/min</t>
  </si>
  <si>
    <t>H= 6 bar</t>
  </si>
  <si>
    <t>P= 1,5 kW</t>
  </si>
  <si>
    <t>U= 230 V</t>
  </si>
  <si>
    <t>Omega Air tip MA H 50/230</t>
  </si>
  <si>
    <t xml:space="preserve">MS vzmetni protipovratni ventil z navojnima priključkoma, za komprimiran zrak, skupaj s tesnilnim materialom </t>
  </si>
  <si>
    <t xml:space="preserve">SKUPNO ZA OGREVANJE IN HLAJENJE </t>
  </si>
  <si>
    <t>Kronsko vrtanje skozi AB stene do debeline 30 cm za izvedbo odprtin za vodenje cevnih razvodov</t>
  </si>
  <si>
    <t>ø100</t>
  </si>
  <si>
    <t>ø150</t>
  </si>
  <si>
    <t>Izdelava različnih prebojev, utorov, odprtin, vrtanja in ostala gradbena dela v zvezi z instalacijo ogrevanja in hlajenja</t>
  </si>
  <si>
    <t>Izdelava požarno odpornih prebojev na prehodih cevi skozi meje požarnih sektorjev po SZPV 408 skupaj z označbo prebojev ter izdelavo tehnične dokumentacije z dokumentiranjem vseh prebojev</t>
  </si>
  <si>
    <t>za izolirane negorljive cevi 25×15 cm (par)</t>
  </si>
  <si>
    <t>Tlačni, tesnostni in ostali potrebni preizkusi sistemov z zapisniki o izvedbah preizkusov, podpisanimi s strani nadzornega organa. V kolikor je za posamezno instalacijo potrebno pridobiti ustrezno dokumentacijo drugega podjetja, je potrebno upoštevati stroške nadzora s strani tega podjetja, naročilo preskusov in pridobitev dokumentacije o ustreznosti in uspešno opravljenih preizkusih.</t>
  </si>
  <si>
    <t>Vris sprememb, nastalih med gradnjo v PZI načrt ter predaja teh izdelovalcu PID načrta.</t>
  </si>
  <si>
    <r>
      <t xml:space="preserve">Označevanje cevovodov ter vgrajenih naprav skladno s standardom DIN 2403 z </t>
    </r>
    <r>
      <rPr>
        <sz val="10"/>
        <color indexed="8"/>
        <rFont val="Arial"/>
        <family val="2"/>
        <charset val="238"/>
      </rPr>
      <t>označevalnimi okvirji dimenzije 105 x 55 mm z jeklenim zateznim pasom ter nalepkami za označbo medija in smeri toka</t>
    </r>
  </si>
  <si>
    <t>Priprava podrobnih navodil za obratovanje in vzdrževanje elementov in sistemov v objektu. Priprava poslovnika za vzdrževanje strojnih inštalacij. Uvajanje upravljavca sistemov investitorja, poučevanja, šolanja ter pomoč v prvem letu obratovanja.</t>
  </si>
  <si>
    <t>Priprava primopredajne dokumentacije</t>
  </si>
  <si>
    <t>Nepredvidena dela po obračunu na podlagi izrecnega naročila oziroma potrditve s strani predstavnika investitorja</t>
  </si>
  <si>
    <t>II./</t>
  </si>
  <si>
    <t>VODOVOD, KANALIZACIJA</t>
  </si>
  <si>
    <t>NOTRAN JA VODOVODNA INŠTALACIJA IN VERTIKALNA KANALIZACIJA</t>
  </si>
  <si>
    <t>WC, konzolni s podometnim kotličkom:
Dobava in montaža kompletnega stranišča, sestavljenega iz:
- konzolne školjke iz sanitarne keramike za pritrditev na steno in s stranskim iztokom DN 100,
- vgradnega splakovalnika za univerzalno vzidavo in suhomontažno vgradnjo, prostornine 3/6 l, s proženjem spredaj ter s PE odtočnim kolenom, prehodnim kosom, z WC priključno garnituro ter s setom za zvočno izolacijo,
- aktivirna tipka za dvo-količinsko splakovanje, 
- sedežne deske s pokrovom - higienska,
- kompleta s pritrdilnim in tesnilnim materialom</t>
  </si>
  <si>
    <t>- konzola Geberit Doufix ali enakovredni</t>
  </si>
  <si>
    <t>- aktivirna tipka za dvokoličinsko splakovanje GEBERIT SIGMA 20 115.889.SN.1 ščetkano s privitjem ali enakovredni</t>
  </si>
  <si>
    <t>- viseča školjka Laufen RIMLESS PRO ali enakovredni</t>
  </si>
  <si>
    <t>- deska Laufen Pro ali enakovredni</t>
  </si>
  <si>
    <t>Polokrogli pisoar kompletno z:
- odtočnim sifonom
- komplet elementov za priključitev na vodovodno in kanalizacijsko omrežje</t>
  </si>
  <si>
    <t>- Pisoar Laufen CAPRINO 842062 ali enakovredni</t>
  </si>
  <si>
    <t>Samostoječi vgradni element za pisoar, za suho gradnjo skupaj s
- komplet elementov za pritrditev na steno in v tla,
- podometno senzorsko armaturo sestavljeno iz podometne doze z elektromagmetnim ventilom, čelne nerjavne plošče vključno ves tesnilni in pritrdilni material (napajanje 230V )
- komplet elementov za priključitev na vodovodno omrežje</t>
  </si>
  <si>
    <t>- Geberit Duofix ali enakovredni</t>
  </si>
  <si>
    <t>Kompleten umivalnik skupaj s stenskima pritrdilnima vijakoma, komplet s stoječo mešalno armaturo, dvema kotnima regulirnima ventiloma DN15 SCHELL, dvema armiranima cevema R3/8" ø10 x 400 mm, odtočnim ventilom s čepom na poteg in pokromanim odtočnim S sifonom, kompletno z montažnim in tesnilnim materialom</t>
  </si>
  <si>
    <t>Laufen PRO 600x480 mm ali enakovredni</t>
  </si>
  <si>
    <t>Samostoječi vgradni element za umivalnik, za suho gradnjo, skupaj s
- komplet elementov za pritrditev na steno in v tla,
- komplet elementov za priključitev na vodovodno omrežje</t>
  </si>
  <si>
    <t>Drobni inventar za sanitarije, nosilec za papirnate brisače (3x), koš za smeti 30 l (2x), milnik z dozatorjem (2x), nosilec za WC papir (2x), WC metlica (2x),  ogledalo (3x), komplet z držali in vijaki</t>
  </si>
  <si>
    <t>(točen tip določi arhitekt oziroma investitor)</t>
  </si>
  <si>
    <t>Dobava in montaža gasilnega aparata nameščen skladno z zahtevami zasnove požarne varnosti, komplet z nastavkom za pritrditev na zid in pritrdilnim materialom ter certifikatom z vpisanim letom veljavnosti</t>
  </si>
  <si>
    <t>- 12EG  prah 43A</t>
  </si>
  <si>
    <t>- 5EG  CO2 55B</t>
  </si>
  <si>
    <t>MS navojna krogelna pipa, skupaj z ročko za posluževanje, skupaj s tesnilnim materialom</t>
  </si>
  <si>
    <t>DN 15 z izpustom</t>
  </si>
  <si>
    <t xml:space="preserve">DN 20 </t>
  </si>
  <si>
    <t>DN 50</t>
  </si>
  <si>
    <t>Pocinkana navojna cev po SIST EN 10255 skupaj z vsemi fitingi, tesnilnim in pritrdilnim materialom ter dodatkom na odrez</t>
  </si>
  <si>
    <t>OPOMBA: obešala za vodoravno, poševno in navpično pritrjevanje cevi na gradbeno ali drugo vrsto konstrukcije sestavljene iz predfabriciranih obešal je iz pocinkanega železa in obsega objemke s podlogo iz sintetične gume odporne do 120 °C – dušenje zvoka, navojne palice s temeljno ploščo ali temeljnim profilom, kovinskih vložkov, vijakov z maticami, drsne in fiksne podpore. Vsa obešala se izvede po smernicah za montažo in preprečevanje prenosa hrupa na gradbeno konstrukcijo!</t>
  </si>
  <si>
    <t>Cev iz nerjavečega materiala 1.4401 po DIN 2426 (press sistem) skupaj z vsemi fitingi, tesnilnim, in pritrdilnim materialom ter dodatkom na odrez</t>
  </si>
  <si>
    <t>VIEGA Sanpress Inox ali enakovredni</t>
  </si>
  <si>
    <t>15x1</t>
  </si>
  <si>
    <t>18x1</t>
  </si>
  <si>
    <t>Dobava in montaža elastomerne fleksibilne izolacije na osnovi sintetičnega kavčuka za izolacijo cevovodov sanitarno tople/hladne vode, zračnih kanalov, rezervoarjev, ventilov, fitingov, prirobnic, cevovodov  v hladilni in klimatski tehniki in procesni industriji za preprečevanje kondenzacije in energijske prihranke. EU požarna klasifikacija B-s3,d0; toplotna prevodnost λ pri 0°C je 0,034 W/m.K; koef. upora difuziji vodne pare je 10.000; za temp. območje od -50°C  do  +110°C; trakovi in plošče lepljeni na površino do maks. +85°C. Toplotne mostove potrebno zaščititi s cevnimi nosilci Kaiflex. Spoje (vzdožne, prečne, površino) potrebno lepiti z original Kaiflex lepilom,  za čiščenje orodja, rok in razmaščevanje pa Kaiflex čistilo. CE certifikat v skladu z EN 14304.</t>
  </si>
  <si>
    <t>Kaiflex ST ali enakovredni</t>
  </si>
  <si>
    <t>debelina 13 mm (hladna voda in topla voda)</t>
  </si>
  <si>
    <t>Vertikalni talni sifon DN50 s tesnilno prirobnico, sifonskim vložkom, stranskim dotokom DN40, vertikalnim odtokom DN 50, skrajšljivim okvirnim nastavkom in nerjavečo jekleno rešetko 150x150mm. Vgradna zaščita je zajeta z dobavo</t>
  </si>
  <si>
    <t>pretočnost 0,5 l/s</t>
  </si>
  <si>
    <t>HL 310N ali enakovredni</t>
  </si>
  <si>
    <t>Horizontalni talni sifon DN50 s tesnilno prirobnico, sifonskim vložkom, stranskim dotokom DN40, odtokom DN 50 s krogličnim zglobom, skrajšljivim okvirnim nastavkom in nerjavečo jekleno rešetko 150x150mm. Vgradna zaščita je zajeta z dobavo</t>
  </si>
  <si>
    <t>HL 300 ali enakovredni</t>
  </si>
  <si>
    <t xml:space="preserve">Odtočne cevi z vsemi ostalimi fazonskimi kosi za odpadno vodo iz zvočno izoliranih tri slojnih PP cevi, odpornih na vročo vodo, z natičnimi obojkami po EN 1451-1, z vgrajenim tesnilnim obročkom, polaganje v poslopjih. </t>
  </si>
  <si>
    <t>Dušenje po standardu DIN 4109 23dB(A) pri pretoku 2 l/s</t>
  </si>
  <si>
    <t>Wavin SiTech+ ali enakovredno</t>
  </si>
  <si>
    <t>Ø40</t>
  </si>
  <si>
    <t>Ø50</t>
  </si>
  <si>
    <t>Ø75</t>
  </si>
  <si>
    <t>Ø110</t>
  </si>
  <si>
    <t>Odtočne cevi SML – Ductil dolžine 3 m po ISO 6594 oziroma DIN 19522 (nodularna litina), skupaj s fazonskimi kosi, z vijačnimi tesnilnimi spojkami za izvedbo kanalizacije pod stropom ali v jašku, obešali, vključno ves montažni material</t>
  </si>
  <si>
    <t>Ø70</t>
  </si>
  <si>
    <t>Ø100</t>
  </si>
  <si>
    <t>Strešna kapa za oddušno cev, vključno ves montažni material in tesnilni material za prehod skozi streho (ravna streha)</t>
  </si>
  <si>
    <t>Ø 75</t>
  </si>
  <si>
    <t>Za priklop pripravljena in potopna prečrpovalna naprava z enojno črpalko za črpanje fekalne odpadne vode.</t>
  </si>
  <si>
    <t>Plinotesni in vodotesni zbiralnik s poševno izvedenim zbirnim prostorom in revizijsko odprtino s prozornim pokrovom. Dotoke je mogoče prosto izbrati, zaznavanje nivoja pa poteka z analognim izhodnim signalom 4 – 20 mA. Tlačni priključek z vgrajenim protipovratnim ventilom z revizijsko odprtino.</t>
  </si>
  <si>
    <t>Pogon z motorjem s površinskim hlajenjem s termičnim nadzorom motorja.</t>
  </si>
  <si>
    <t>Predhodno vgrajena stikalna naprava za avtomatsko obratovanje:</t>
  </si>
  <si>
    <t>- Skupno sporočilo o motnji z brezpotencialnim kontaktom</t>
  </si>
  <si>
    <t>- Integriran alarm, ki ni odvisen od omrežja</t>
  </si>
  <si>
    <t>- Nastavljivi čas zakasnitve izklopa</t>
  </si>
  <si>
    <t>- 1,5 m priključni kabel z nameščenim vtikačem</t>
  </si>
  <si>
    <t>- Prečrpovalna naprava s stikalno napravo in priključnim kablom z vtikačem</t>
  </si>
  <si>
    <t>- Prirobnični kos DN 80/100</t>
  </si>
  <si>
    <t>- Manšeta DN 100 za tlačni priključek</t>
  </si>
  <si>
    <t>- Manšeta 75 mm za odzračevalni priključek</t>
  </si>
  <si>
    <t>- Manšeta DN 50 za priključek za praznjenje</t>
  </si>
  <si>
    <t>- Komplet za dotok z žago za luknje 124 mm in tesnilom DN 100</t>
  </si>
  <si>
    <t>- Pritrditveni material</t>
  </si>
  <si>
    <t>- Izolirna zaščitna podloga</t>
  </si>
  <si>
    <t>- 9 V akumulator</t>
  </si>
  <si>
    <t>- Priročnik za uporabo in vzdrževanje</t>
  </si>
  <si>
    <t>Obratovalni podatki</t>
  </si>
  <si>
    <t>Transportni medij: Odpadna voda 100 %</t>
  </si>
  <si>
    <t>Temperatura medija: 20,00 °C</t>
  </si>
  <si>
    <t>Pretok: 12,00 m³/h</t>
  </si>
  <si>
    <t>Tlačna višina: 8,00 m</t>
  </si>
  <si>
    <t>Podatki o motorju</t>
  </si>
  <si>
    <t>Omrežni priključek: 3~400V/50 Hz</t>
  </si>
  <si>
    <t>Toleranca napetosti: +-10 %</t>
  </si>
  <si>
    <t>Nazivna moč motorja: 1,53 kW</t>
  </si>
  <si>
    <t>Nazivno število vrtljajev: 2893 1/min</t>
  </si>
  <si>
    <t>Nazivni tok: 2,9 A</t>
  </si>
  <si>
    <t>Razred izolacije: F</t>
  </si>
  <si>
    <t>Vrsta zaščite motorja: IP68</t>
  </si>
  <si>
    <t>Tip zagona: Neposredni online (DOL)</t>
  </si>
  <si>
    <t>Maks. število vklopov: 60 1/h</t>
  </si>
  <si>
    <t>Zaščita motorja: Bimetal</t>
  </si>
  <si>
    <t>Materiali</t>
  </si>
  <si>
    <t>Material rezervoarja: PE</t>
  </si>
  <si>
    <t>Ohišje črpalke: PP-GF30</t>
  </si>
  <si>
    <t>Tekač: PP-GF30</t>
  </si>
  <si>
    <t>Gred: 1.4401</t>
  </si>
  <si>
    <t>Material tesnila:</t>
  </si>
  <si>
    <t>Material motorja: 1.4301</t>
  </si>
  <si>
    <t xml:space="preserve">Skupaj z montažo, priključnim materialom in zagonom </t>
  </si>
  <si>
    <t>Wilo tip DrainLift SANI-M.12T/1</t>
  </si>
  <si>
    <t>Tlačna PE cev za polifuzijsko varjenje, skupaj z elektrovarilnimi obojkami in fazonskimi kosi, za izvedbo tlačnega voda črpališča fekalnih vod, montažnim ter  podpornim in obešalnim materialom za pritrditev razvodov</t>
  </si>
  <si>
    <t>PE d 90; SDR 26</t>
  </si>
  <si>
    <t>Hidrantna omarica – EURO hidrant z vratci po EN 671-1 in DIN 14461-1, bele barve (RAL 9010) z vidno oznako “H”, skupaj s 30 m cevi na kolutu, hidrantnim ventilom DN 50, ročnikom DN25, vidno oznako H, vključno ves pritrdilni in montažni material</t>
  </si>
  <si>
    <t>dimenzije 740 x 840 x 250 mm</t>
  </si>
  <si>
    <t>GALLUS ali enakovredno</t>
  </si>
  <si>
    <t>Izdelava požarno odpornih prebojev na prehodih cevi skozi meje požarnih celic in sektorjev po s SZPV 408 skupaj z označbo prebojev ter izdelavo tehnične dokumentacije z dokumentiranjem vseh prebojev.</t>
  </si>
  <si>
    <t>treh negorljivih cevi s toplotno izolacijo skupne velikosti 25x10 cm</t>
  </si>
  <si>
    <t>posamezna cev dolžina oboda do 1,0 m (Ø 15 -Ø 100)</t>
  </si>
  <si>
    <t>Požarna manšeta za požarno zaščito prehodov gorljivih termoplastičnih cevi skozi steno ali strop. Požarno zaščitna manšeta ima v svojem ohišju intumescenčni material, ki v primeru požara ekspandira in zapre prehod cevi. V primeru prehoda cevi skozi steno mora biti manšeta nameščena na obeh straneh stene, v primeru prehoda skozi strop pa samo na spodnji strani. Uporabljajo se pri prebojih skozi masivne gradbene elemente in lahke montažne.</t>
  </si>
  <si>
    <t>Obseg dobave</t>
  </si>
  <si>
    <t>- klinast sidrni čep</t>
  </si>
  <si>
    <t>- zvočna izolacija ohišja</t>
  </si>
  <si>
    <t>- označevalna plošča</t>
  </si>
  <si>
    <t>- lepilni trak</t>
  </si>
  <si>
    <t>Odpornost proti ognju S 90, R 90, EI 90</t>
  </si>
  <si>
    <t>Ø 50</t>
  </si>
  <si>
    <t>Ø 90</t>
  </si>
  <si>
    <t>Ø 110</t>
  </si>
  <si>
    <t>Priključitev na obstoječo inštalacijo hladne vode pri obstoječem hidrantu, skupaj s praznjenjem sistema, drobnim montažnim in tesnilnim materialom</t>
  </si>
  <si>
    <t xml:space="preserve">Priključitev na obstoječo inštalacijo tople sanitarne vode in cirkulacije pri obstoječem bojlerju v kotlovnici, skupaj s popravilom toplotne izolacije cevi na mestu priklopa, drobnim montažnim in tesnilnim materialom </t>
  </si>
  <si>
    <t xml:space="preserve">Priključitev tlačnega voda prečrpališča na obstoječi jašek talne kanalizacije v obstoječem delu objekta, skupaj z izdelavo preboja v jašek,  pozidavo in tesnjenjem po izvedenih delih in popravilom tlaka pri jašku. </t>
  </si>
  <si>
    <t>ø125</t>
  </si>
  <si>
    <t>Vrtanje lukenj, izdelava različnih utorov in druga gradbena dela za nemoteno izvedbo instalacije vodovoda</t>
  </si>
  <si>
    <t>III./</t>
  </si>
  <si>
    <t>PREZRAČEVANJE</t>
  </si>
  <si>
    <t xml:space="preserve">Dvoetažna klimatska naprava zunanje izvedbe </t>
  </si>
  <si>
    <t>Materiali sestavnih delov klimatske naprave:</t>
  </si>
  <si>
    <t>-         profili: aluminium painted</t>
  </si>
  <si>
    <t>-         vogalniki: Nylon</t>
  </si>
  <si>
    <t>-         zunanji plašč: ZnAlMg zaščita</t>
  </si>
  <si>
    <t>-         notranji plašč: ZnAlMg zaščita</t>
  </si>
  <si>
    <t>-         dno: ZnAlMg zaščita</t>
  </si>
  <si>
    <t>-         vodila: ZnAlMg zaščita</t>
  </si>
  <si>
    <t>-         izolacija: Mineralna volna 100kg/m3</t>
  </si>
  <si>
    <t>-         debelina pokrova: 50 mm</t>
  </si>
  <si>
    <t>Naprava je znotraj popolnoma gladka in ima vsa potrebna posluževalna vrata ali posluževalne pokrove za dostop do funkcijskih elementov znotraj ohišja. Po obodu le teh je nameščeno gumijasto tesnilo iz EPDM materiala. Vrata so na okvir pritrjena s tečaji in se zapirajo s koračnimi zapirali na ključ. Snemljivi pokrovi se zapirajo z blokatorji.</t>
  </si>
  <si>
    <t>Vodni priključki grelnikov, hladilnikov in lamelnih rekuperatorjev so v notranjosti naprave.</t>
  </si>
  <si>
    <t xml:space="preserve">Naprava je na nosilnem podstavku iz pocinkane jeklene pločevine. </t>
  </si>
  <si>
    <t>Streha klimatske naprave za zunanjo postavitev je nameščena na klimatski napravi in sega s svojim odkapnim delom preko klimatske naprave. Izdelana je iz barvane jeklene pločevine.</t>
  </si>
  <si>
    <r>
      <t>Mehanske lastnosti ohišja</t>
    </r>
    <r>
      <rPr>
        <sz val="10"/>
        <color indexed="8"/>
        <rFont val="Arial"/>
        <family val="2"/>
        <charset val="238"/>
      </rPr>
      <t xml:space="preserve"> klimatske naprave po EN 1886 so naslednje: </t>
    </r>
  </si>
  <si>
    <t>-        mehanska stabilnost: razred D1</t>
  </si>
  <si>
    <t>-        tesnost ohišja pri negativnem tlaku -400 Pa: razred L1</t>
  </si>
  <si>
    <t>-        tesnost ohišja pri pozitivnem tlaku +700 Pa: razred L1</t>
  </si>
  <si>
    <t>-        tesnost vgrajenih filtrov pri negativnem tlaku -400 Pa: razred F9</t>
  </si>
  <si>
    <t>-        tesnost vgrajenih filtrov pri pozitivnem tlaku +400 Pa: razred F9</t>
  </si>
  <si>
    <t>-        toplotna prehodnost ohišja: razred T2</t>
  </si>
  <si>
    <t>-        faktor toplotnih mostov: razred TB2</t>
  </si>
  <si>
    <t>-        razred požarne odpornosti toplotne izolacije A1 po EN 13501-1</t>
  </si>
  <si>
    <t>Skupni podatki naprave:</t>
  </si>
  <si>
    <t>-         dolžina: 4910mm</t>
  </si>
  <si>
    <t>-         širina: 1055mm</t>
  </si>
  <si>
    <t>-         višina: 2140mm</t>
  </si>
  <si>
    <t>-         teža: 1521 kg</t>
  </si>
  <si>
    <t>Pretok zraka skozi napravo:</t>
  </si>
  <si>
    <t>Dovod: 5.100 m3/h</t>
  </si>
  <si>
    <t>Odvod: 5.100 m3/h</t>
  </si>
  <si>
    <t>Krmilno-nadzorni sistem klimatske naprave, ki zajema: elektro omaro s krmilnim in močnostnim delom zmontirano v napravo, periferno opremo (tipala, motorne pogone, diferenčne merilnike tlaka, termostate), servisno stikalo na fiksnem panelu, na zunanji strani elektro omare, možnost daljinskega upravljanja preko upravljalne konzole z zaslonom, WEB server, navodila za ožičenje, uporabo in servisiranje ter zagon. Vse v obsegu, ki zagotavlja popolno funkcionalnost naprave.</t>
  </si>
  <si>
    <t>Krmilno-nadzorni sistem omogoča:</t>
  </si>
  <si>
    <t>- Izbor hitrosti ventilatorjev, ki temelji na osnovi izbranega režima</t>
  </si>
  <si>
    <t>- Avtomatsko vodenje 'by-pass" žaluzije (rekuperacija hladu in toplote) ali rotacijskega regeneratorja</t>
  </si>
  <si>
    <t>- Krmiljenje pogonov ventilov/črpalk grelnika in hladilnika</t>
  </si>
  <si>
    <t>- Krmiljenje žaluzij ZUZ &amp; ZAZ</t>
  </si>
  <si>
    <t>- Krmiljenje opreme vlaženja (stopnja navlaževanja, kaluženje, ostalo) ali razvlaževanja-OPCIJA</t>
  </si>
  <si>
    <t>- Alarmiranje merjenih  parametrov (temperatura, vlaga), upravlajnje z alarmnimi mejami</t>
  </si>
  <si>
    <t>- Tedenski urnik za vodenje ventilacije, želenih temperatur in vlažnosti vtočnega zraka-OPCIJA</t>
  </si>
  <si>
    <t>- WEB strežnik in ethernet oz. ModBus, BacNet vmesnik kot standardna rešitev za oddaljeni dostop ali povezavo na CNS</t>
  </si>
  <si>
    <t>- Nočno pohlajevanje</t>
  </si>
  <si>
    <t>DOVOD</t>
  </si>
  <si>
    <t>Kasetni filter s filtracijo ePM10 70% po ISO 16890 ( M5 )</t>
  </si>
  <si>
    <t>Zobniška regulacijska žaluzija s pogonom</t>
  </si>
  <si>
    <t>Zaščitna havba</t>
  </si>
  <si>
    <t>Vrečasti filter s filtracijo ePM2.5 70% po ISO 16890 ( F7 )</t>
  </si>
  <si>
    <t xml:space="preserve">Diagonalno vgrajen ploščni rekuperator z visokim izkoristkom. </t>
  </si>
  <si>
    <t>Tehnični podatki za zimsko obdobje:</t>
  </si>
  <si>
    <t>-         stopnja vračanja občutene toplote: 86,3%</t>
  </si>
  <si>
    <t>-         stanje dovodnega zraka pred enoto: -13,00°C/90,0% r.vl.</t>
  </si>
  <si>
    <t>-         stanje dovodnega zraka za enoto: 15,50°C/11,0% r.vl.</t>
  </si>
  <si>
    <t>-         vrnjena toplotna energija:  kW</t>
  </si>
  <si>
    <t>Tehnični podatki za poletno obdobje:</t>
  </si>
  <si>
    <t>-         stopnja vračanja občutene toplote: 83,2%</t>
  </si>
  <si>
    <t>-         stanje dovodnega zraka pred enoto: 33,00°C/40,0% r.vl.</t>
  </si>
  <si>
    <t>-         stanje dovodnega zraka za enoto: 27,20°C/56,0% r.vl.</t>
  </si>
  <si>
    <t>Prostotekoči ventilator z EC motorjem</t>
  </si>
  <si>
    <t>Tehnični podatki:</t>
  </si>
  <si>
    <t>-         Pretok zraka: 5.100 m3/h,</t>
  </si>
  <si>
    <t>-         Zunanji padec tlaka: 300 Pa,</t>
  </si>
  <si>
    <t>-         Število ventilatorjev: 1,</t>
  </si>
  <si>
    <t>-         SFP: 1.132 kW/(m3/h),</t>
  </si>
  <si>
    <t>-         Moč= 2,500 kW - IE5 EC</t>
  </si>
  <si>
    <t>DX hladilnik / grelnik z eliminatorjem vodnih kapljic</t>
  </si>
  <si>
    <t>Hladilni režim:</t>
  </si>
  <si>
    <t>-         hladivo: R410A</t>
  </si>
  <si>
    <t>-         temperatura uparjanja: 5,00°C</t>
  </si>
  <si>
    <t>-         predvidena hladilna moč: 26,48kW</t>
  </si>
  <si>
    <t>-         temperatura pred hladilnikom: 29,60°C/48,0%</t>
  </si>
  <si>
    <t>-         temperatura za hladilnikom: 18,00°C/85,2%</t>
  </si>
  <si>
    <t>Grelni režim:</t>
  </si>
  <si>
    <t>-         temperatura kondenzacije: 40,00°C</t>
  </si>
  <si>
    <t>-         predvidena grelna moč: 29,90kW</t>
  </si>
  <si>
    <t>-         temperatura pred kondenzatorjem: 15,00°C</t>
  </si>
  <si>
    <t>-         temperatura za kondenzatorjem: 32,50°C</t>
  </si>
  <si>
    <t xml:space="preserve">Vodni grelnik </t>
  </si>
  <si>
    <t>-         grelna tekočina: Voda</t>
  </si>
  <si>
    <t>-         temperaturni režim tekočine:70,00/50,00°C</t>
  </si>
  <si>
    <t>-         padec tlaka na strani tekočine: 9,59 kPa</t>
  </si>
  <si>
    <t>-         pretok tekočine: 0,3630 l/s</t>
  </si>
  <si>
    <t>-         predvidena grelna moč: 29,90 kW</t>
  </si>
  <si>
    <t>-         temperatura pred grelnikom: 4,50°C</t>
  </si>
  <si>
    <t>-         temperatura za grelnikom: 22,00°C</t>
  </si>
  <si>
    <t>-         3-p mešalni ventil z elektromotornim pogonom, Kvs = 4,22</t>
  </si>
  <si>
    <t>-         protizmrzovalni termostat grelnika</t>
  </si>
  <si>
    <t>ODVOD</t>
  </si>
  <si>
    <t>Vrečasti filter s filtracijo ePM10 60% po ISO 16890 ( M5 )</t>
  </si>
  <si>
    <t>Prazna sekcija</t>
  </si>
  <si>
    <t>EKO omara</t>
  </si>
  <si>
    <t>-         Zunanji padec tlaka: 350 Pa,</t>
  </si>
  <si>
    <t>-         SFP: 896 kW/(m3/h),</t>
  </si>
  <si>
    <t>-         Moč= 1,700 kW - IE5 EC</t>
  </si>
  <si>
    <t>Zobniška regulacijska žaluzija z elektromotornim pogonom.</t>
  </si>
  <si>
    <t>Systemair Slovenija</t>
  </si>
  <si>
    <r>
      <t xml:space="preserve">Tip: </t>
    </r>
    <r>
      <rPr>
        <b/>
        <sz val="10"/>
        <color indexed="8"/>
        <rFont val="Arial"/>
        <family val="2"/>
        <charset val="238"/>
      </rPr>
      <t xml:space="preserve">KA HSO-3-3-D-R-50F-TB2-L2 </t>
    </r>
  </si>
  <si>
    <t>Filtrirni sistem MCP-2-8S</t>
  </si>
  <si>
    <t>Filtrirni sistem, izdelan iz</t>
  </si>
  <si>
    <t>pocinkanega jeklenega ohišja in vremensko</t>
  </si>
  <si>
    <t>odporne konstrukcije, skupaj z odvodnim ventilatorjem.</t>
  </si>
  <si>
    <t>Filtri se čistijo-izpihujejo s pomočjo</t>
  </si>
  <si>
    <t>komprimiranega zraka tako med delovanjem kot</t>
  </si>
  <si>
    <t>tudi po končanem obratovanju. Serija MCP</t>
  </si>
  <si>
    <t>filtrirnih sistemov z avtomatskim čiščenjem filtrov</t>
  </si>
  <si>
    <t>je razvita za kontinuirano delovanje - 24/7, v</t>
  </si>
  <si>
    <t>industrijskih proizvodnjih procesih in aplikacijah.</t>
  </si>
  <si>
    <t>Filtri kateri so patentirani z »UniCelan« tehnologijo</t>
  </si>
  <si>
    <t>omogočajo največjo unčinkovitost in dolgo</t>
  </si>
  <si>
    <t>življenjsko dobo filtrov. MCP filter ima visoko</t>
  </si>
  <si>
    <t>učinkovit čistilni sistem, ki zmanjšuje izgubo tlaka</t>
  </si>
  <si>
    <t>in posledično porabo energije. Posebna zasnova</t>
  </si>
  <si>
    <t>kartuš UniClean zagotavlja enakomerno in</t>
  </si>
  <si>
    <t>učinkovito čiščenje po celotni dolžini kartuš. To je</t>
  </si>
  <si>
    <t>povezano s tlačnim tipalom, sistemom „čiščenje</t>
  </si>
  <si>
    <t>na zahtevo“, ki zmanjša porabo stisnjenega zraka</t>
  </si>
  <si>
    <t>in podaljša življenjsko dobo kartuše. Kompaktna</t>
  </si>
  <si>
    <t>modularna zasnova omogoča namestitev filtra</t>
  </si>
  <si>
    <t>blizu vira prahu, kar posledično zmanjšuje porabo</t>
  </si>
  <si>
    <t>energije, ki je potrebna za »prevoz« zraka,</t>
  </si>
  <si>
    <t>obremenjenega s prahom, do filtra.</t>
  </si>
  <si>
    <t>Karakteristike Filtrov MCP</t>
  </si>
  <si>
    <t>* Superiorna učinkovitost filtracije zahvaljujoč</t>
  </si>
  <si>
    <t>dodatni plasti nano vlaken na filtru, zelo majhni</t>
  </si>
  <si>
    <t>delci, ki nastanejo na primer pri varjenju in</t>
  </si>
  <si>
    <t>rezanju tako ostanejo na zunanji površini filtra</t>
  </si>
  <si>
    <t>* Zmanjšana poraba stisnjenega zraka zahvaljujoč</t>
  </si>
  <si>
    <t>močnemu vpihu stisnjenega zraka direktno v</t>
  </si>
  <si>
    <t>notranjost filtra.</t>
  </si>
  <si>
    <t>* Učinkovito in samodejno čiščenje filtra</t>
  </si>
  <si>
    <t>zagotavlja dolgo življenjsko dobo filtra ter nizke</t>
  </si>
  <si>
    <t>obratovalne stroške.</t>
  </si>
  <si>
    <t>* Zrak iz filtra je čistejši od običajnih kartuš</t>
  </si>
  <si>
    <t>zahvaljujoč dodatnim plastem nano vlaken na</t>
  </si>
  <si>
    <t>filtru in optimiziranega čistilnega sistema.</t>
  </si>
  <si>
    <t>* Vsi filtri so opremljeni z elektronsko regulacijo</t>
  </si>
  <si>
    <t>fitrirne naprave, katera avtomatsko izpihuje-čisti</t>
  </si>
  <si>
    <t>filtre glede na njihovo zamašenost.</t>
  </si>
  <si>
    <t>Tehnčni podatki Filtra:</t>
  </si>
  <si>
    <t>Aplikacija: prah</t>
  </si>
  <si>
    <t>Tip revizijskih vrat: Vijačena</t>
  </si>
  <si>
    <t>Pretok zraka čez filter: 2.500 m³/h</t>
  </si>
  <si>
    <t>Površina filtrov: 48 m2</t>
  </si>
  <si>
    <t>Dimenzija vhoda v filter: Ø 250 mm (1 x vhod)</t>
  </si>
  <si>
    <t>Odpornost na abrazivne materiale: DA</t>
  </si>
  <si>
    <t>Moč ventilatorja: 4 kW (FM625)</t>
  </si>
  <si>
    <t>Dobaviti skupaj s frekvenčnikom za regulacijo števila vrtljajev ventilatorja</t>
  </si>
  <si>
    <t>Nedermann tip MCP-2-8S</t>
  </si>
  <si>
    <t xml:space="preserve">Radialni cevni ventilator z nazaj zakrivljenimi lopaticami v kovinskem ohišju . Ventilator je brezstopenjski z EC elektromotorjem z integrirano termično zaščito. Skupaj z montažnim in tesnilnim materialom. Ventilator dobaviti skupaj z brezstopenjskim stikalom za nastavitev hitrosti ventilatorja ter s tedensko programsko uro za nastavitev delovanja. Skupaj z ožičenjem in priključitvijo. </t>
  </si>
  <si>
    <r>
      <t>V</t>
    </r>
    <r>
      <rPr>
        <vertAlign val="subscript"/>
        <sz val="10"/>
        <color indexed="8"/>
        <rFont val="Arial"/>
        <family val="2"/>
        <charset val="238"/>
      </rPr>
      <t>od</t>
    </r>
    <r>
      <rPr>
        <sz val="10"/>
        <color indexed="8"/>
        <rFont val="Arial"/>
        <family val="2"/>
        <charset val="238"/>
      </rPr>
      <t xml:space="preserve"> = 195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</si>
  <si>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150 Pa</t>
    </r>
  </si>
  <si>
    <r>
      <t>N</t>
    </r>
    <r>
      <rPr>
        <vertAlign val="subscript"/>
        <sz val="10"/>
        <color indexed="8"/>
        <rFont val="Arial"/>
        <family val="2"/>
        <charset val="238"/>
      </rPr>
      <t>e</t>
    </r>
    <r>
      <rPr>
        <sz val="10"/>
        <color indexed="8"/>
        <rFont val="Arial"/>
        <family val="2"/>
        <charset val="238"/>
      </rPr>
      <t xml:space="preserve"> = 86 W</t>
    </r>
  </si>
  <si>
    <t>U = 230 V/50 Hz</t>
  </si>
  <si>
    <t>Systemair tip K160EC Sileo</t>
  </si>
  <si>
    <t>Kanalski ventilator v izoliranem ohišju.</t>
  </si>
  <si>
    <t>Dobava in motaža kanalskega ventilatorja v izoliranem ohišju (50mm - kamena volna) iz pocinkane pločevine za vgradnjo na okrogli zračni kanal. Pritrditev na okrogli kanal se izvede s kanalskimi objemkami FK, ki zmanjšajo prenos vibracij po kanalu. Ventilator se lahko vgradi v poljubnem položaju in ne zahteva dodatnega vzdrževanja. Centrifugalni ventilator se lahko izvleče iz ohišja skozi dvižna vratca, ki so zatesnjena s tesnilom in omogočajo odpiranje ohišja. Rotor ventilatorja ima naprej zakrivljene lopatice in je statično in dinamično centriran. Naprava ima vgrajen termični kontakt (KVK 125-160) z električnim resetom za zaščito motorja. Regulacija hitrosti je mogoča od 0-100% z brez stopenjskim tiristorjem ali s 5 stopenjskim transformatorjem. 
Zaščita motorja IP 44-54. Izolacijski razred motorja B-F.</t>
  </si>
  <si>
    <t xml:space="preserve">Ventilator dobaviti z večstopenjskim stikalom za izbiro hitrosti ventilatorja ter tedensko programsko uro. Skupaj z ožičenjem ikn priključitvijo. </t>
  </si>
  <si>
    <r>
      <t>V</t>
    </r>
    <r>
      <rPr>
        <vertAlign val="subscript"/>
        <sz val="10"/>
        <color indexed="8"/>
        <rFont val="Arial"/>
        <family val="2"/>
        <charset val="238"/>
      </rPr>
      <t>od</t>
    </r>
    <r>
      <rPr>
        <sz val="10"/>
        <color indexed="8"/>
        <rFont val="Arial"/>
        <family val="2"/>
        <charset val="238"/>
      </rPr>
      <t xml:space="preserve"> = 145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</si>
  <si>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120 Pa</t>
    </r>
  </si>
  <si>
    <r>
      <t>N</t>
    </r>
    <r>
      <rPr>
        <vertAlign val="subscript"/>
        <sz val="10"/>
        <color indexed="8"/>
        <rFont val="Arial"/>
        <family val="2"/>
        <charset val="238"/>
      </rPr>
      <t>e</t>
    </r>
    <r>
      <rPr>
        <sz val="10"/>
        <color indexed="8"/>
        <rFont val="Arial"/>
        <family val="2"/>
        <charset val="238"/>
      </rPr>
      <t xml:space="preserve"> = 46 W</t>
    </r>
  </si>
  <si>
    <t>Systemair tip KVK Silent 125</t>
  </si>
  <si>
    <r>
      <t>Okrogli kanalski ventilator iz pocinkane pločevine za vgradnjo na okrogli zračni kanal. Ohišje je na spoju robljeno, kar zagotavlja dobro zračno tesnost (C razred tesnenja po EN 12237) in možnost vgradnje na prostem. S priloženimi nosilci za montažo ventilatorja na steno ali strop. Pritrditev na okrogli kanal se izvede s kanalskimi objemkami FK, ki zmanjšajo prenos vibracij po kanalu. Ventilator se lahko vgradi v poljubnem položaju in ne zahteva dodatnega vzdrževanja. Rotor ventilatorja ima nazaj zakrivljene lopatice in je statično in dinamično centriran. Naprava ima vgrajen termični kontakt z električnim resetom za zaščito motorja. Regulacija hitrosti je mogoča od 0-100% z brez stopenjskim tiristorjem ali s 5 stopenjskim transformatorjem. 
Zaščita motorja IP 44</t>
    </r>
    <r>
      <rPr>
        <sz val="10"/>
        <rFont val="Arial"/>
        <family val="2"/>
        <charset val="238"/>
      </rPr>
      <t xml:space="preserve">. Izolacijski razred motorja B-F. </t>
    </r>
  </si>
  <si>
    <r>
      <t>V</t>
    </r>
    <r>
      <rPr>
        <vertAlign val="subscript"/>
        <sz val="10"/>
        <color indexed="8"/>
        <rFont val="Arial"/>
        <family val="2"/>
        <charset val="238"/>
      </rPr>
      <t>od</t>
    </r>
    <r>
      <rPr>
        <sz val="10"/>
        <color indexed="8"/>
        <rFont val="Arial"/>
        <family val="2"/>
        <charset val="238"/>
      </rPr>
      <t xml:space="preserve"> = 50 m</t>
    </r>
    <r>
      <rPr>
        <vertAlign val="superscript"/>
        <sz val="10"/>
        <color indexed="8"/>
        <rFont val="Arial"/>
        <family val="2"/>
        <charset val="238"/>
      </rPr>
      <t>3</t>
    </r>
    <r>
      <rPr>
        <sz val="10"/>
        <color indexed="8"/>
        <rFont val="Arial"/>
        <family val="2"/>
        <charset val="238"/>
      </rPr>
      <t>/h</t>
    </r>
  </si>
  <si>
    <r>
      <t>H</t>
    </r>
    <r>
      <rPr>
        <vertAlign val="subscript"/>
        <sz val="10"/>
        <color indexed="8"/>
        <rFont val="Arial"/>
        <family val="2"/>
        <charset val="238"/>
      </rPr>
      <t>ex</t>
    </r>
    <r>
      <rPr>
        <sz val="10"/>
        <color indexed="8"/>
        <rFont val="Arial"/>
        <family val="2"/>
        <charset val="238"/>
      </rPr>
      <t xml:space="preserve"> = 40 Pa</t>
    </r>
  </si>
  <si>
    <r>
      <t>N</t>
    </r>
    <r>
      <rPr>
        <vertAlign val="subscript"/>
        <sz val="10"/>
        <color indexed="8"/>
        <rFont val="Arial"/>
        <family val="2"/>
        <charset val="238"/>
      </rPr>
      <t>e</t>
    </r>
    <r>
      <rPr>
        <sz val="10"/>
        <color indexed="8"/>
        <rFont val="Arial"/>
        <family val="2"/>
        <charset val="238"/>
      </rPr>
      <t xml:space="preserve"> = 30 W</t>
    </r>
  </si>
  <si>
    <t>Systemair tip K100 M Sileo</t>
  </si>
  <si>
    <t>Dušilnik zvoka, izdelan iz pocinkane pločevine (ohišje) in mineralne volne, oblečene s celulozno folijo, skupaj z montažnim in pritrdilnim materialom;</t>
  </si>
  <si>
    <t>- širina dušilnih kulis: d = 100 mm</t>
  </si>
  <si>
    <t>- širina dušilnika: B = 900 mm</t>
  </si>
  <si>
    <t>- višina dušilnika: H = 350 mm</t>
  </si>
  <si>
    <t>- dolžina dušilnika: L = 1200 mm</t>
  </si>
  <si>
    <t>- število dušilnih kulis: n = 5</t>
  </si>
  <si>
    <t>- dušenje pri frekvenci 250 Hz:</t>
  </si>
  <si>
    <t xml:space="preserve">De = 16 dB </t>
  </si>
  <si>
    <t>DZ-2 100/5 900x350×1200</t>
  </si>
  <si>
    <t>- širina dušilnika: B = 480 mm</t>
  </si>
  <si>
    <t>- višina dušilnika: H = 300 mm</t>
  </si>
  <si>
    <t>- število dušilnih kulis: n = 3</t>
  </si>
  <si>
    <t xml:space="preserve">De = 19 dB </t>
  </si>
  <si>
    <t>DZ-2 100/3 480x300×1200</t>
  </si>
  <si>
    <t>- širina dušilnika: B = 510 mm</t>
  </si>
  <si>
    <t>- višina dušilnika: H = 500 mm</t>
  </si>
  <si>
    <t>- dolžina dušilnika: L = 1000 mm</t>
  </si>
  <si>
    <t xml:space="preserve">De = 13 dB </t>
  </si>
  <si>
    <t>DZ-2 100/3 510x500×1000</t>
  </si>
  <si>
    <t>Cevni dušilnik zvoka okroglega preseka, izdelan iz pocinkane pločevine (ohišje) in mineralne volne, s priključki za kanal okroglega preseka, skupaj z montažnim in pritrdilnim materialom;</t>
  </si>
  <si>
    <t>TSD 50-200; l= 1000mm</t>
  </si>
  <si>
    <t>LDC 160-900; l= 900mm</t>
  </si>
  <si>
    <t>Fiksna zračna rešetka, izdelana iz pocinkane pločevine, skupaj z zaščitno mrežo, okvirjem za vzidavo ter montažnim materialom,</t>
  </si>
  <si>
    <t>630x315</t>
  </si>
  <si>
    <t>710x500</t>
  </si>
  <si>
    <t>800x600</t>
  </si>
  <si>
    <t>1000x500</t>
  </si>
  <si>
    <t>Systemair tip PZ-ZN</t>
  </si>
  <si>
    <r>
      <t xml:space="preserve">Regulacijska žaluzija pravokotne oblike, izdelana iz vlečenih ALU profilov, z dvopoložajnim elektromotorjem za odpiranje, </t>
    </r>
    <r>
      <rPr>
        <sz val="10"/>
        <rFont val="Arial"/>
        <family val="2"/>
        <charset val="238"/>
      </rPr>
      <t>skupaj z vijačnim in tesnilnim materialom. Montaža na kanal</t>
    </r>
    <r>
      <rPr>
        <sz val="10"/>
        <color indexed="8"/>
        <rFont val="Tahoma"/>
        <family val="2"/>
        <charset val="1"/>
      </rPr>
      <t>. Stikalo za odpiranje dobavi izvajalec električnih inštalacij.</t>
    </r>
  </si>
  <si>
    <t>1010 x 500 mm</t>
  </si>
  <si>
    <t>OC klima RŽ-7/B8 1000x500</t>
  </si>
  <si>
    <t>Fiksna zračna rešetka, skupaj z zaščitno mrežo, okvirjem ter montažnim materialom</t>
  </si>
  <si>
    <r>
      <t>φ</t>
    </r>
    <r>
      <rPr>
        <sz val="10"/>
        <color indexed="8"/>
        <rFont val="Arial"/>
        <family val="2"/>
        <charset val="238"/>
      </rPr>
      <t>160</t>
    </r>
  </si>
  <si>
    <t>Systemair tip KWO-AL</t>
  </si>
  <si>
    <r>
      <t xml:space="preserve">Pravokotna požarna loputa za ločitev požarnih sektorjev v prezračevalnih in klimatskih sistemih, odporna na ogenj in hladen dim, testirana po EN 1366-2, klasificirana po EN 13501-3 ter certificirana po EN 15650.
Namenjena za vgradnjo v lahke in težke stene. Požarna loputa vsebuje uležajeno lamelo iz kalcijevega silikata, intumescentno požarno tesnilo in termični prožilni mehanizem s temperaturo proženja 72°C. Z motornim pogonom s povratno vzmetjo. Opremljena je s končnim stikalom za signalizacijo zaprtosti/odprtosti.
</t>
    </r>
    <r>
      <rPr>
        <b/>
        <sz val="10"/>
        <color indexed="8"/>
        <rFont val="Arial"/>
        <family val="2"/>
        <charset val="238"/>
      </rPr>
      <t xml:space="preserve">Vgradnja po ÖNORM H 6031 skupaj s potrebnim  prikljkučnim in montažnim materialom!
</t>
    </r>
    <r>
      <rPr>
        <sz val="10"/>
        <color indexed="8"/>
        <rFont val="Arial"/>
        <family val="2"/>
        <charset val="1"/>
      </rPr>
      <t>Napajanje 24 V. Signalizacijo voditi na požarno centralo.</t>
    </r>
  </si>
  <si>
    <t>550x350</t>
  </si>
  <si>
    <t>500X250</t>
  </si>
  <si>
    <t>SYSTEMAIR tip FDS-3G /B24T</t>
  </si>
  <si>
    <r>
      <t xml:space="preserve">Okrogla požarna loputa za ločitev požarnih sektorjev v prezračevalnih in klimatskih sistemih, odporna na ogenj in hladen dim, testirana po EN 1366-2, klasificirana po EN 13501-3 ter certificirana po EN 15650.
Namenjena za vgradnjo v lahke in težke stene. Požarna loputa vsebuje uležajeno lamelo iz kalcijevega silikata, intumescentno požarno tesnilo in termični prožilni mehanizem s temperaturo proženja 72°C. Z motornim pogonom s povratno vzmetjo. Opremljena je s končnim stikalom za signalizacijo zaprtosti/odprtosti.
</t>
    </r>
    <r>
      <rPr>
        <b/>
        <sz val="10"/>
        <color indexed="8"/>
        <rFont val="Arial"/>
        <family val="2"/>
        <charset val="238"/>
      </rPr>
      <t xml:space="preserve">Vgradnja po ÖNORM H 6031 skupaj s potrebnim  prikljkučnim in montažnim materialom!
</t>
    </r>
    <r>
      <rPr>
        <sz val="10"/>
        <color indexed="8"/>
        <rFont val="Arial"/>
        <family val="2"/>
        <charset val="1"/>
      </rPr>
      <t>Napajanje 24 V. Signalizacijo voditi na požarno centralo.</t>
    </r>
  </si>
  <si>
    <t>ø160</t>
  </si>
  <si>
    <t>SYSTEMAIR tip FDR-3G /B24T</t>
  </si>
  <si>
    <t>ali enakovredni.</t>
  </si>
  <si>
    <t>Izdelava požarno odpornih prebojev na prehodih kanalov skozi meje požarnih celic in sektorjev po SIST EN 1366-3 skupaj z označbo prebojev ter izdelavo tehnične dokumentacije z dokumentiranjem vseh prebojev.
Preboji za požarne lopute:</t>
  </si>
  <si>
    <t>do velikosti 550x350</t>
  </si>
  <si>
    <t xml:space="preserve">Regulator pretoka zraka za konstantno nastavitev pretoka, pravokotnega preseka, izdelan iz pocinkane pločevine, z ročnim nastavljalnikom regulacijske lopute,  skupaj s pritrdilnim in montažnim materialom. </t>
  </si>
  <si>
    <t>600X300</t>
  </si>
  <si>
    <t>400x200</t>
  </si>
  <si>
    <t>300x150</t>
  </si>
  <si>
    <t>250x150</t>
  </si>
  <si>
    <t>Systemair tip NOTUS-S</t>
  </si>
  <si>
    <t>Kvadratni difuzor za dovod ali odvod zraka z usmerjevalnimi čepki na plošči, skupaj s komoro, izolirano za dovodne elemente, elementom za regulacijo pretoka na komori, perforirano pločevino ter montažnim in pritrdilnim materialom, za montažo v spuščen strop.</t>
  </si>
  <si>
    <t>160-600-25</t>
  </si>
  <si>
    <t>Systemair tip CAP-F</t>
  </si>
  <si>
    <t>Akustično in toplotno izolativna fleksibilna cev za povezavo med kanalskim razvodom in elementi za distribucijo zraka.</t>
  </si>
  <si>
    <t>Sestavljena iz:</t>
  </si>
  <si>
    <t>- perforirane notranje cevi iz aluminija, laminirane s poliestrom,</t>
  </si>
  <si>
    <t>- poliesterske zaščitne folije za zaščito pred difuzijo delcev steklene volne,</t>
  </si>
  <si>
    <t>- termična in akustična izolativna plast iz stekene volne,</t>
  </si>
  <si>
    <t>- zunanja zaščitna plast iz aluminija, ojačana s poliestrom.</t>
  </si>
  <si>
    <t>Fleksibilna cev je izdelana skladno s standardom EN 13180.</t>
  </si>
  <si>
    <t>V ponudbi zajeti cev, skupaj z objemkami in ostalim montažnim materialom</t>
  </si>
  <si>
    <t>DEC tip SONODEC NON-WOVEN 25</t>
  </si>
  <si>
    <t>Okrogla dušilna loputa, namenjena regulaciji pretoka zraka, skupaj s pritrdilnim materialom;</t>
  </si>
  <si>
    <t>Aluminijasta ali pocinkana rešetka za dovod ali odvod zraka z dvosmernimi lamelami ter elementom za nastavitev količine zraka, skupaj s pritrdilnim in montažnim materialom;</t>
  </si>
  <si>
    <t>barva po izbiri arhitekta;</t>
  </si>
  <si>
    <t>325x125</t>
  </si>
  <si>
    <t>425x125</t>
  </si>
  <si>
    <t>525x125</t>
  </si>
  <si>
    <t>800x300</t>
  </si>
  <si>
    <t>Systemair tip NOVA-A-2-2-R1</t>
  </si>
  <si>
    <t>Systemair tip NOVA-B-1-2-R1</t>
  </si>
  <si>
    <t>Krožnikasti prezračevalni ventil za odvod zraka iz prostorov s povišano relativno vlažnostjo, skupaj z montažnim in pritrdilnim materialom;</t>
  </si>
  <si>
    <t>velikost 100</t>
  </si>
  <si>
    <t>velikost 125</t>
  </si>
  <si>
    <t>Systemair tip EFF</t>
  </si>
  <si>
    <t>Aluminijasta rešetka z okvirjem in protiokvirjem, prirejena za montažo v vrata, skupaj s pritrdilnim materialom;</t>
  </si>
  <si>
    <t>Systemair tip NOVA-D-UR</t>
  </si>
  <si>
    <t>Filterna vreča okroglega preseka za vpihovanje zraka v prostor. Filterni material razreda G4; PES 150g. Filterna vreča premera 600mm se dobavi skupaj z objemko za pritrditev na okrogli kanal</t>
  </si>
  <si>
    <t>l= 1000mm</t>
  </si>
  <si>
    <t xml:space="preserve">Zračni kanali pravokotnega in okroglega preseka, izdelani iz pocinkane pločevine po standardih SIST EN 1505 ter SIST EN 1506, SIST prEN 12237, SIST prEN12236 in DIN  24151, z dodatkom na odrez. Standardno so vsi kanali in fazonski kosi izdelani s pritrjenim prirobničnim profilom na vsakem koncu kanala oziroma fazonskega kosa. Sistem izdelave kanalov mora ustrezati tesnostnemu in tlačnemu razredu po standardu SIST EN 1507:2006.
V ponudbi zajeti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
</t>
  </si>
  <si>
    <t xml:space="preserve">Izdelava odsesovalnega ustja velikosti 600x100 s koničnim priključkom na odvodni kanal fi160. Ustje se izdela iz pocinkane pločevine debeline 1,2mm in je namenjeno odsesovanju pepela po odrtju mlinov </t>
  </si>
  <si>
    <t xml:space="preserve">Zrakotesna zaporna loputa na odsesovalnem kanalu odpraševanja izdelana iz pocinkane pločevine s prirobnicami za tesno vgradnjo, skupaj z dvopoložajnim elektromotornim pogonom napetosti 230 V. Loputa se odpre ob vklopu pripadajočega mlinčka. Skupaj z ožičenjem in povezavo na krmilje mlinčka. </t>
  </si>
  <si>
    <t xml:space="preserve">Odsesovalni kanali okroglega preseka, izdelani iz pocinkane pločevine, skupaj s fazonskimi kosi (razcepi 45°, loki 1,5D). Vsi kanali in fazonski kosi spajani prirobnično s spojnim obročem.  V ponudbi zajeti obešala za vodoravno, poševno in navpično pritrditev kanalov na gradbeno ali drugo vrsto konstrukcije. Izvedba predfabriciranih obešal je iz pocinkanega jekla in obsega objemke s podlogo iz sintetične gume, navojne palice s temeljno ploščo ali temeljnim profilom, kovinske vložke, vijake z maticami, drsne in fiksne podpore. Vsa obešala se izvede po smernicah za montažo in preprečevanje prenosa hrupa na gradbeno konstrukcijo.
</t>
  </si>
  <si>
    <t>ø225</t>
  </si>
  <si>
    <t>Izolacija vseh prezračevalnih kanalov, ki niso izolirani, pri prehodu skozi gradbeno konstrukcijo zaradi preprečevanja prenosa hrupa in vibracij s fleksibilno zaprtocelično izolacijo iz sintetičnega kavčuka z visoko upornostjo proti difuziji vodne pare in nizko toplotno prevodnostjo. Vključno s samolepilnimi trakovi in lepilom. Material je samougasljiv, ne kaplja in ne širi ognja.
Tehnični podatki:
-	toplotna prevodnost  λ ≤ 0,034 W/m.K pri 0 °C
-	koeficient upora proti difuziji vodne pare je μ ≥ 10.000
-	za temperaturno področje od -50°C do + 110°C (lepljenje na površine do 85°C)
- požarni razred B-s3,d0 po EN 13501-1</t>
  </si>
  <si>
    <t>debelina 10 mm</t>
  </si>
  <si>
    <t>Kaimann tip Kaiflex ST</t>
  </si>
  <si>
    <r>
      <t>m</t>
    </r>
    <r>
      <rPr>
        <vertAlign val="superscript"/>
        <sz val="10"/>
        <rFont val="Arial"/>
        <family val="2"/>
        <charset val="1"/>
      </rPr>
      <t>2</t>
    </r>
  </si>
  <si>
    <t>Toplotna izolacija kanalov na prostem s parozapornim materialom iz sintetičnega kavčuka z zaprto celično strukturo, ki je težko gorljiva in samougasljiva, ki ne kaplja in širi ognja – EU požarna klasifikacija B-s3,d0 (po DIN EN13501-1), s toplotno prevodnostjo λ &lt; 0,034 W/mK pri 0 °C (po DIN EN 12667), primerna za temperaturno območje –-50 do + 85 °C, s koeficientom upornosti proti difuziji vodne pare μ &gt; 10000;</t>
  </si>
  <si>
    <t>debelina 19 mm</t>
  </si>
  <si>
    <t>KAIMANN tip Kaiflex ST</t>
  </si>
  <si>
    <r>
      <t>m</t>
    </r>
    <r>
      <rPr>
        <vertAlign val="superscript"/>
        <sz val="10"/>
        <color indexed="8"/>
        <rFont val="Arial"/>
        <family val="2"/>
        <charset val="1"/>
      </rPr>
      <t>2</t>
    </r>
  </si>
  <si>
    <t>Izolacija dovodnih prezračevalnih kanalov znotraj objekta s fleksibilno zaprtocelično izolacijo iz sintetičnega kavčuka z visoko upornostjo proti difuziji vodne pare in nizko toplotno prevodnostjo. Vključno s samolepilnimi trakovi in lepilom. Material je samougasljiv, ne kaplja in ne širi ognja.
Tehnični podatki:
-	toplotna prevodnost  λ ≤ 0,034 W/m.K pri 0 °C
-	koeficient upora proti difuziji vodne pare je μ ≥ 10.000
-	za temperaturno področje od -50°C do + 110°C (lepljenje na površine do 85°C)
-	požarni razred B-s3,d0 po EN 13501-1</t>
  </si>
  <si>
    <t>debelina 13 mm</t>
  </si>
  <si>
    <t>Zaščita prezračevalnih kanalov za požarno odpornost EI 90. Material iz plošč iz kalcijevega silikata, negorljive A1 po SIST EN 13501-1, (npr. Promatect LS) enoslojno, spoji ojačeni s trakovi (npr. Promatectom H) debeline 10 mm ali ustreznimi prirobnicami in zlepljeni z lepilom (npr. Promat Kleber K 84), ter privijačeni s hitro vgradnimi vijaki 6.0 x 80 mm ali speti s kovinskimi sponkami 80/12,2/2,03. Obešanje po navodilih proizvajalca oz. po podatkih iz certifikata. Izvedba je lahko štiri, tro ali dvostranska, glede na zahteve načrta.</t>
  </si>
  <si>
    <t>Predložiti je potrebno ustrezno potrdilo o požarni odpornosti kanala in izjavo o upoštevanju navodil proizvajalca ki morajo biti v skladu s certifikatom (npr. Delovni list Promat št. 477). Kanale je po izvedbi potrebno ustrezno označiti.</t>
  </si>
  <si>
    <r>
      <t>m</t>
    </r>
    <r>
      <rPr>
        <vertAlign val="superscript"/>
        <sz val="10"/>
        <color indexed="8"/>
        <rFont val="Arial"/>
        <family val="2"/>
        <charset val="238"/>
      </rPr>
      <t>2</t>
    </r>
  </si>
  <si>
    <t xml:space="preserve">Meritve in nastavitve količin zraka na posameznem končnem elementu s strani pooblaščenega podjetja ter pridobitev zapisnika o opravljenih meritvah in količinah. Če meritve niso ustrezne, je izvajalec dolžan izvesti potrebne nastavitve, dokler meritve ne izkazujejo ustreznih količin. </t>
  </si>
  <si>
    <t xml:space="preserve">Pregled sistema aktivne in pasivne požarne zaščite na osnovi preizkusa in pregleda vseh elementov sistema (požarne lopute, izklop prezračevalnih naprav,…) ter izdaja potrdila o brezhibnem delovanju s strani pooblaščene neodvisne organizacije. Vsi elementi sistemov aktivne ali pasivne požarne zaščite morajo biti ustrezno označeni in dokumentirani. </t>
  </si>
  <si>
    <t>Sodelovanje z izvajalci električnih inštalacij, programerjem avtomatike prezračevalnega sistema in programerjem sistemov aktivne požarne zaščite, funkciomalni zagon sistemov ter poskusno obratovanje.</t>
  </si>
  <si>
    <t>Izdelava različnih utorov, odprtin in ostala gradbena dela v zvezi z instalacijo prezračevanja</t>
  </si>
  <si>
    <t>Nepredvidena dela pri izvedbi inštalacij prezrečavenja. Po predhodni potrditvi investitorja in nadzora.</t>
  </si>
  <si>
    <t>V./</t>
  </si>
  <si>
    <t>PLINSKA INŠTALACIJA</t>
  </si>
  <si>
    <t>Krogelna zaporna pipa s prirobničnima priključkoma, tlačne stopnje PN 16, standardne dolžine, atestirane za zemeljski plin, z ročko za posluževanje, skupaj s tesnilnim in vijačnim materialom.</t>
  </si>
  <si>
    <t>DN100; PN16</t>
  </si>
  <si>
    <t>Varnostni zaporni element s termičnim varovalom s prirobničnima priključkoma, skupaj s s tesnilnim in vijačnim materialom.
Temperata odziva 100°C - 5K
Temperaturna obstojnost: HTB 925°C - 60'</t>
  </si>
  <si>
    <t>Jeklena brezšivna cev po SIST EN 10216-1 / DIN 1629 / DIN 2448 z atestom 3.1., skupaj z varilnim materialom ter odstranitvjo korozije in čiščenjem cevi, dvakratnim popleskom z antikorozijsko barvo ter pleskanjem z rumeno barvo po barvni lestvici RAL 1021</t>
  </si>
  <si>
    <t>DN100</t>
  </si>
  <si>
    <t>DN125</t>
  </si>
  <si>
    <t>Gladko krivljeni lok 90° iz jeklene cevi iz celega, izdelan po EN 10253-1, oblike r=2,d, skupaj z varilnim materialom ter dvakratnim opleskom z antikorozijsko barvo po predhodnem čiščenju ter odstranitvi korozije</t>
  </si>
  <si>
    <t>DN 100</t>
  </si>
  <si>
    <t>DN 125</t>
  </si>
  <si>
    <t>T kos- 90° iz jeklene cevi iz celega, izdelan po EN 10253-2, skupaj z varilnim materialom ter dvakratnim opleskom z antikorozijsko barvo po predhodnem čiščenju ter odstranitvi korozije</t>
  </si>
  <si>
    <t>DN 125/100</t>
  </si>
  <si>
    <r>
      <t>Koncentrični reducirni kos iz jeklene cevi iz celega, izdelan po EN 10253-4,</t>
    </r>
    <r>
      <rPr>
        <sz val="10"/>
        <color indexed="8"/>
        <rFont val="Arial"/>
        <family val="2"/>
        <charset val="238"/>
      </rPr>
      <t xml:space="preserve"> skupaj z varilnim materialom ter dvakratnim popleskom z antikorozijsko barvo po predhodnem čiščenju ter odstranitvi korozije</t>
    </r>
  </si>
  <si>
    <t xml:space="preserve">Jeklena varilna grlata prirobnica skupaj z varilnim materialom, tesnilnim in vijačnim materialom </t>
  </si>
  <si>
    <t>DN 100; PN16</t>
  </si>
  <si>
    <t>Prehodni kos za prehod plinske cevi skozi steno izdelan po detajlu za cev ter zapolnjen s požarno zaščitnim kitom</t>
  </si>
  <si>
    <t>za cev</t>
  </si>
  <si>
    <t>Priključitev na obstoječo plisko inštalacijo z uvaritvijo, vključno z izpihovanjem obstoječe inštalacije ter zaplinjanjem po opravljenih delih</t>
  </si>
  <si>
    <t xml:space="preserve">Priključitev kremacijske peči po navodilu in detajlu proizvajalca </t>
  </si>
  <si>
    <t xml:space="preserve">Detektor zemeljskega plina za namestitev v novo upepeljevalnico, skupaj s priključitvijo na obstoječo alarmno centralo ter vzpostavitvijo delovanja. Vključiti tudi kontrolo delovanja obstoječega sistema javljana plina v objektu </t>
  </si>
  <si>
    <t>Trdnostni preiskus notranje plinske inštalacije s strani izvajalca</t>
  </si>
  <si>
    <t xml:space="preserve">Vizualni pregled  plinske inštalacije in tesnostni preizkus, zaplinjanje, in priprava primopredajne dokumentacije </t>
  </si>
  <si>
    <t xml:space="preserve">kpl. </t>
  </si>
  <si>
    <t>PROJEKT IZVEDENIH DEL, PROJEKTANTSKI NADZOR</t>
  </si>
  <si>
    <t>Projekt izvedenih del za strojne inštalacije (ogrevanje, vodovod, prezračevanje, plin)</t>
  </si>
  <si>
    <t>Projektantski nadzor za strojne inštalacije (ogrevanje, vodovod, prezračevanje) - trije obiski</t>
  </si>
  <si>
    <t>Številka postavke</t>
  </si>
  <si>
    <t>Opis</t>
  </si>
  <si>
    <t>Cena na enoto v EUR</t>
  </si>
  <si>
    <t>Znesek brez DDV</t>
  </si>
  <si>
    <t>CNS</t>
  </si>
  <si>
    <t>01.</t>
  </si>
  <si>
    <t>ustreza: kot npr Saia PCD1.M2220-C15 oz enakovredno</t>
  </si>
  <si>
    <t>02.</t>
  </si>
  <si>
    <t>E-line napajalnik za krmilnik PCD1.M2220-C15:
- vhod 110…240 VAC, izhod 24 VDC / 2.8 AE-line napajalnik za krmilnik PCD1.M2220-C15:
- vhod 110…240 VAC, izhod 24 VDC / 2.8 A</t>
  </si>
  <si>
    <t>ustreza: kot npr Saia Q.PS-PEL-2403</t>
  </si>
  <si>
    <t>03.</t>
  </si>
  <si>
    <t>Dodatni razširitveni modul za 16 digitalnih vhodov/izhodov, konfiguracija vhod ali izhoda po 4 skupaj</t>
  </si>
  <si>
    <t>ustreza: kot npr Saia PCD2.B160</t>
  </si>
  <si>
    <t>04.</t>
  </si>
  <si>
    <t xml:space="preserve">Vhodno/izhodni modul serije E-line; RS485 komunikacija, protokol S-bus;  napajanje 24VDC
Število vhodov: 8xDI+16xAI + 4xDO(rele) + 4xAO, razširljiv z E-line serijo I/O modulov Vhodno/izhodni modul serije E-line; RS485 komunikacija, protokol S-bus;  napajanje 24VDC
Število vhodov: 8xDI+16xAI + 4xDO(rele) + 4xAO, razširljiv z E-line serijo I/O modulov </t>
  </si>
  <si>
    <t>Ustreza: Saia-Bugress tip: PCD1.G5020-A20 ali enakovredno</t>
  </si>
  <si>
    <t>05.</t>
  </si>
  <si>
    <t xml:space="preserve">Dobava, montaža ter konfiguracija zunanjega temperaturnega senzorja WTS - O </t>
  </si>
  <si>
    <t>Ustreza: Elvaco  CMa20 ali enakovredno</t>
  </si>
  <si>
    <t>06.</t>
  </si>
  <si>
    <t>Dobava, montaža ter konfiguracija notranjega temperaturnega senzorja WTS - I Wireless M-Bus Temperature Sensor</t>
  </si>
  <si>
    <t>ustreza kot npr. Elvaco  CMa10, Cma11 ali enakovredno</t>
  </si>
  <si>
    <t>07.</t>
  </si>
  <si>
    <t>Dobava trifaznega elektro števca z ModBUS izhodom ali MBUS
 - za vgradnjo preko nizkonapetostnih merilnih tokovnih transformatorjev ali direktni:
 Števec je namenjen spremljanju delovanja prezračevalne naprave in sistema split klima  naprav.</t>
  </si>
  <si>
    <t>ustreza kot npr. SCHRACK - MGDIZ480-- ali Schneider A9MEM3155 ali enakovredno</t>
  </si>
  <si>
    <t>08.</t>
  </si>
  <si>
    <t>Dodatni modul serijske komunikacije RS 485 z galvansko ločitvijo za komunikacijo obstoječega krmilnika s 3 prezračevalnimi napravami</t>
  </si>
  <si>
    <t>ustreza: kot npr Saia PCD2.F2100</t>
  </si>
  <si>
    <t>09.</t>
  </si>
  <si>
    <t>Predelava električnega razdelilnika = R-CNS (el. razdelilnik centralno nadzornega sistema), 
lokacija razdelilnika: prostor toplotne postaje - pritličje.
Skupaj z drobnim materialom, opremo za razdelilnik in označitev.</t>
  </si>
  <si>
    <t>10.</t>
  </si>
  <si>
    <t>Temperaturno tipalo stebelno PT1000. Dolžina stebla 50mm, debelina stebla 6mm, dolžina kabla 2m, tipalo se dobavi skupaj s primerno tulko</t>
  </si>
  <si>
    <t>Ustreza kot. npr. Elektronika PahorOO106050210100 Tipalo OK 10-6-50-P10 ali enakovredno</t>
  </si>
  <si>
    <t>11.</t>
  </si>
  <si>
    <t>Elektro načrt in priprava funkcionalnih navodil v Slovenskem jeziku</t>
  </si>
  <si>
    <t>12.</t>
  </si>
  <si>
    <t>Šolanje uporabnika (3 x 2 uri na lokaciji naročnika)</t>
  </si>
  <si>
    <t>13.</t>
  </si>
  <si>
    <t>14.</t>
  </si>
  <si>
    <t>Vključeni morajo biti naslednji elementi vizualizacije: - tloris objekta pri prikazu temperatur, - izris sheme toplotne postaje, - pregled zgodovine vpogledov (log datoteka), - alarmi preko epošte, - časovnih programov (urnikov za posamezne naprave) in zagotovitev pravice dostopov ter vzpostavitev komunikacije ter upravljanje ogrevalnih vej, adresiranje s testiranjem aplikacije in zagon na objektu. V grafični obliki (vizualizacija na WEB serverju krmilnika na osnovi sheme) morata biti izvedeni signalizacija delovanja sistema.</t>
  </si>
  <si>
    <t>15.</t>
  </si>
  <si>
    <t>EnMonitoring DOM 
Namen monitoringa je spremljanje doseganje kazalnikov energetske
prenove s ciljem optimiranja poraba energije. Sistem mora prikazovati
merilna mesta, kot so:
- 2 x števec električne energije
- 1 x vodomer
- 1 x plinomer
- 4 x temperaturni senzor
- 2 x delovanje napravEnMonitoring DOM 
Namen monitoringa je spremljanje doseganje kazalnikov energetske
prenove s ciljem optimiranja poraba energije. Sistem mora prikazovati
merilna mesta, kot so:
- 2 x števec električne energije
- 1 x vodomer
- 1 x plinomer
- 4 x temperaturni senzor
- 2 x delovanje naprav</t>
  </si>
  <si>
    <t>16.</t>
  </si>
  <si>
    <t>Ožičenje prezračevalnih naprav z bus kablom. Bus linija se pripelje v prostor R-CNS . Potrebno je zaporedno - šivanje povezati prezračevalno napravo in sistem split klim za potrebe CNS</t>
  </si>
  <si>
    <t>ustreza: kot npr.  JE-H(ST)H 2x2x0,8 ali enakovredno</t>
  </si>
  <si>
    <t>17.</t>
  </si>
  <si>
    <t>Ožičenje elektro števcev z bus kablom. Bus linija se pripelje v prostor toplotne podpostaje objekta. Potrebno je zaporedno - šivanje povezati 3 elektro števce potrebe CNS</t>
  </si>
  <si>
    <t>18.</t>
  </si>
  <si>
    <t>Ožičenje temperaturnih senzorjev Elvaco z bus kablom. Bus linija se pripelje v prostor toplotne podpostaje objekta. Potrebno je zaporedno - šivanje povezati 4 notranje in enega zunanjega senzorja temperature za potrebe CNS</t>
  </si>
  <si>
    <t>19.</t>
  </si>
  <si>
    <t>Ožičenje v toplotni postaji 1 ogrevalna veja radiatorji in 1 STV za potrebe prenove za potrebe CNS</t>
  </si>
  <si>
    <t>V/Na __________________, dne ____________</t>
  </si>
  <si>
    <t>_________________________</t>
  </si>
  <si>
    <t>Žig ponudnika:</t>
  </si>
  <si>
    <t>(naziv ponudnika)</t>
  </si>
  <si>
    <t>(ime in priimek ter  podpis odgovorne osebe)</t>
  </si>
  <si>
    <t>REKAPITULACIJA ELEKTRO INSTALACIJE IN OPREMA</t>
  </si>
  <si>
    <t>Oddaljeno krmiljenje (CNS) - opis zahtevanih funkcionalnosti:
Programiranje krmilnika glede na shemo strojnih naprav, po funkcijski specifikaciji projektanta oz. skladno z opisom v nadaljevanju. 
Konfiguracija krmilnika (WEB strežnika za dodatnimi modili) in izdelava CNS aplikacije.
A)  Zahteva se funkcionalna celota za sisteme merjenja porabe, kar vključuje: zajem podatkov na krmilnik, urno posredovanje podatkov v SQL bazo:
Oddaljeno zajemanje podatkov (CNS) - opis zahtevanih funkcionalnosti:
- 3 x števec električne energije
- 4 x temperaturni senzor</t>
  </si>
  <si>
    <t xml:space="preserve">C) Vključene morajo biti tudi naslednje funkcionalnosti: 
- pregled zgodovine (log file),
- alarmiranje preko e-pošte (nastavitev javljanja napak do 3 elektronske naslove, ki jih poda naročnik), 
- časovni programi (urniki za posamezne naprave, veje, kjer morajo biti omogočeni najmanj 3 dnevni režimi), 
- zagotovitev pravice dostopov za vsaj 3 uporabnike z ločenim uporabniškim imenom in geslom, 
- vzpostavitev komunikacije med napravami (v kolikor gre za TCP/IP komunikacijo se vključi informatik naročnika, katerega mora koordinirati izvajalec CNS),
- omogočeno mora biti vnašanje koledarja režimov delovanja  s počitnicami in prazniki (za vsaj 1 leto vnaprej).
Postavka se obravnava kot celota. V kolikor katerakoli funkcionalnost ne deluje, izvajalec ni upravičen do plačila celotne postavke. 
(za podrobnješi opis glej tehnično poročilo).C) </t>
  </si>
  <si>
    <t>Vključene morajo biti tudi naslednje funkcionalnosti: 
- pregled zgodovine (log file),
- alarmiranje preko e-pošte (nastavitev javljanja napak do 3 elektronske naslove, ki jih poda naročnik), 
- časovni programi (urniki za posamezne naprave, veje, kjer morajo biti omogočeni najmanj 3 dnevni režimi), 
- zagotovitev pravice dostopov za vsaj 3 uporabnike z ločenim uporabniškim imenom in geslom, 
- vzpostavitev komunikacije med napravami (v kolikor gre za TCP/IP komunikacijo se vključi informatik naročnika, katerega mora koordinirati izvajalec CNS),
- omogočeno mora biti vnašanje koledarja režimov delovanja  s počitnicami in prazniki (za vsaj 1 leto vnaprej).
Postavka se obravnava kot celota. V kolikor katerakoli funkcionalnost ne deluje, izvajalec ni upravičen do plačila celotne postavke. 
(za podrobnješi opis glej tehnično poročilo).</t>
  </si>
  <si>
    <t>B) Zahteva se funkcionalna celota za regulirne naprave, kar vključuje: zajem podatkov na krmilnik, urno posredovanje podatkov v SQL bazo, nastavitev željene temperature, nastavitev urnikov in režimov delovanja)
Oddaljeno krmiljenje (CNS) - opis zahtevanih funkcionalnosti:
- 2 x ogrevalna veja
- 1 x prezračevalna naprava
- 1 x klimatska naprava</t>
  </si>
  <si>
    <t xml:space="preserve">Vizualizacija (priprave grafičnih podlog) WEB strežnika krmilnika in izdelava grafičnega uporabniškega vmesnika za dostop do krmilnika  - opis zahtevanih funkcionalnosti:
Zahteva se grafična vizualizacija posameznih naprav in prikaz njenih stanj ter parametrov z dinamično predstavitvijo (želena temperatura, dejanska temperatura, delovanje/napaka, izris sheme ogrevanja, seznam merilnikov s trenutnimi stanji):
Vizualizacija (priprave grafičnih podlog) WEB strežnika in izdelava grafičnega uporabniškega vmesnika.
Zahteva se grafična vizualizacija z dinamično predstavitvijo in možnost regulacije za sisteme:
- 1 x sanitarna topla voda
- 1 x prezračevalna naprava
- 1 x ogrevalna veja
- 2 x trenutna poraba objekta
- 1 x tlorisi s temperaturami
- 1 x urnik
- 1 x krivuljeVizualizacija (priprave grafičnih podlog) </t>
  </si>
  <si>
    <t>WEB strežnika krmilnika in izdelava grafičnega uporabniškega vmesnika za dostop do krmilnika  - opis zahtevanih funkcionalnosti:
Zahteva se grafična vizualizacija posameznih naprav in prikaz njenih stanj ter parametrov z dinamično predstavitvijo (želena temperatura, dejanska temperatura, delovanje/napaka, izris sheme ogrevanja, seznam merilnikov s trenutnimi stanji):
Vizualizacija (priprave grafičnih podlog) WEB strežnika in izdelava grafičnega uporabniškega vmesnika.
Zahteva se grafična vizualizacija z dinamično predstavitvijo in možnost regulacije za sisteme:
- 1 x sanitarna topla voda
- 1 x prezračevalna naprava
- 1 x ogrevalna veja
- 2 x trenutna poraba objekta
- 1 x tlorisi s temperaturami
- 1 x urnik
- 1 x krivulje</t>
  </si>
  <si>
    <t xml:space="preserve">Sistem monitoringa omogoča:
spremljanje in primerjavo podatkov iz merilnih mest o porabi energije in temperaturnih sezorjev ter ostalih v grafični obliki :
- urni prikaz podatkov (trenutni podatek s posameznega merilnega mesta oz. senzorja in podatke za zadnjih 5 enot na enem grafu),
- dnevni prikaz podatkov (trenutni podatek in podatke za zadnjih 5 enot),
- mesečni prikaz podatkov (trenutni podatek in podatke za zadnjih 5 enot),
- letni prikaz podatkov, (trenutni podatek in podatke za zadnjih 5 enot),
- pregled zgodovine podatkov za 2 leti nazaj na urnem, dnevnem, mesečnem in letnem nivoju,
- kjer je možno pridobiti referenčne vrednosti (npr; iz elaborata gradbene fizike ali pa pretekle porabe) so na grafu označene tudi referenčne vrednosti,
</t>
  </si>
  <si>
    <t>- Omogočen mora biti izvoz podatkov v CSV, XLS ali grafični format datotek.Sistem monitoringa omogoča:
spremljanje in primerjavo podatkov iz merilnih mest o porabi energije in temperaturnih sezorjev ter ostalih v grafični obliki :
- urni prikaz podatkov (trenutni podatek s posameznega merilnega mesta oz. senzorja in podatke za zadnjih 5 enot na enem grafu),
- dnevni prikaz podatkov (trenutni podatek in podatke za zadnjih 5 enot),
- mesečni prikaz podatkov (trenutni podatek in podatke za zadnjih 5 enot),
- letni prikaz podatkov, (trenutni podatek in podatke za zadnjih 5 enot),
- pregled zgodovine podatkov za 2 leti nazaj na urnem, dnevnem, mesečnem in letnem nivoju,
- kjer je možno pridobiti referenčne vrednosti (npr; iz elaborata gradbene fizike ali pa pretekle porabe) so na grafu označene tudi referenčne vrednosti,
- Omogočen mora biti izvoz podatkov v CSV, XLS ali grafični format datotek.</t>
  </si>
  <si>
    <t xml:space="preserve">Modularni prostoprogramabilni krmilnik z procesorsko enoto; Ethernet komunikacija, protokol BACnet/IP-Ethernet (ustreza standardu ISO-EN-16484-5);
integriran WEB in FTP strežnik; napajanje 24VDC;
-512 KByte user program, 
-128 KByte RAM DB/Text, 
-128 MByte Flash memory, 
Komunikacije:
-Ethernet, Modbus/S-bus, USB, NFC,
-RS-485 (187.5 kbits/s),
-2x DI, 2x AI, 1x Watchdog za samonadzor delovanja, 
Ima 2 I/O prosta slota za I/O module (AI, AO, DI, DO, komunik.).
Modularni prostoprogramabilni krmilnik z procesorsko enoto; Ethernet komunikacija, protokol BACnet/IP-Ethernet (ustreza standardu ISO-EN-16484-5);
integriran WEB in FTP strežnik; napajanje 24VDC;
-512 KByte user program, 
-128 KByte RAM DB/Text, 
-128 MByte Flash memory, </t>
  </si>
  <si>
    <t>Komunikacije:
-Ethernet, Modbus/S-bus, USB, NFC,
-RS-485 (187.5 kbits/s),
-2x DI, 2x AI, 1x Watchdog za samonadzor delovanja, 
Ima 2 I/O prosta slota za I/O module (AI, AO, DI, DO, komunik.).</t>
  </si>
  <si>
    <t>Javno naročilo št. ŽALE-25/23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</si>
</sst>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64" formatCode="_-* #,##0.00\ [$€-1]_-;\-* #,##0.00\ [$€-1]_-;_-* \-??\ [$€-1]_-"/>
    <numFmt numFmtId="165" formatCode="#,##0.00\ [$€-1]"/>
    <numFmt numFmtId="166" formatCode="#,##0\ _S_I_T;\-#,##0\ _S_I_T"/>
    <numFmt numFmtId="167" formatCode="_(\$* #,##0.00_);_(\$* \(#,##0.00\);_(\$* \-??_);_(@_)"/>
    <numFmt numFmtId="168" formatCode="_-* #,##0.00\ _S_I_T_-;\-* #,##0.00\ _S_I_T_-;_-* \-??\ _S_I_T_-;_-@_-"/>
    <numFmt numFmtId="169" formatCode="#,##0.00&quot; €&quot;"/>
    <numFmt numFmtId="170" formatCode="d/m/yyyy"/>
    <numFmt numFmtId="171" formatCode="0.000"/>
    <numFmt numFmtId="172" formatCode="#,##0.00\ [$€-1];[Red]\-#,##0.00\ [$€-1]"/>
    <numFmt numFmtId="173" formatCode="0.0"/>
    <numFmt numFmtId="174" formatCode="#\."/>
    <numFmt numFmtId="175" formatCode="#,##0.0"/>
    <numFmt numFmtId="176" formatCode="#,##0.00\ _€"/>
    <numFmt numFmtId="177" formatCode="_-* #,##0.00\ _€_-;\-* #,##0.00\ _€_-;_-* \-??\ _€_-;_-@_-"/>
    <numFmt numFmtId="178" formatCode="#,##0.00\ _S_I_T"/>
    <numFmt numFmtId="179" formatCode="#,##0.00\ [$EUR]"/>
    <numFmt numFmtId="180" formatCode="#,##0.0000"/>
  </numFmts>
  <fonts count="90">
    <font>
      <sz val="10"/>
      <name val="Arial"/>
      <family val="2"/>
      <charset val="238"/>
    </font>
    <font>
      <sz val="10"/>
      <name val="Tahoma"/>
      <family val="2"/>
      <charset val="238"/>
    </font>
    <font>
      <b/>
      <sz val="10"/>
      <color indexed="57"/>
      <name val="Tahoma"/>
      <family val="2"/>
      <charset val="238"/>
    </font>
    <font>
      <sz val="11"/>
      <color indexed="8"/>
      <name val="Calibri"/>
      <family val="2"/>
      <charset val="1"/>
    </font>
    <font>
      <sz val="11"/>
      <color indexed="8"/>
      <name val="Calibri"/>
      <family val="2"/>
      <charset val="238"/>
    </font>
    <font>
      <sz val="10"/>
      <name val="Arial"/>
      <family val="2"/>
      <charset val="1"/>
    </font>
    <font>
      <sz val="11"/>
      <color indexed="8"/>
      <name val="Arial"/>
      <family val="2"/>
      <charset val="1"/>
    </font>
    <font>
      <sz val="11"/>
      <name val="Arial Narrow CE"/>
      <family val="2"/>
      <charset val="238"/>
    </font>
    <font>
      <sz val="10"/>
      <name val="Arial CE"/>
      <family val="2"/>
      <charset val="238"/>
    </font>
    <font>
      <sz val="9"/>
      <name val="Tahoma"/>
      <family val="2"/>
      <charset val="238"/>
    </font>
    <font>
      <sz val="9"/>
      <name val="Tahoma"/>
      <family val="2"/>
      <charset val="1"/>
    </font>
    <font>
      <sz val="12"/>
      <name val="Courier New"/>
      <family val="3"/>
      <charset val="1"/>
    </font>
    <font>
      <sz val="10"/>
      <name val="Gatineau"/>
      <charset val="1"/>
    </font>
    <font>
      <sz val="11"/>
      <color indexed="8"/>
      <name val="Arial"/>
      <family val="2"/>
      <charset val="238"/>
    </font>
    <font>
      <sz val="10"/>
      <name val="Arial CE"/>
      <family val="2"/>
      <charset val="1"/>
    </font>
    <font>
      <sz val="10"/>
      <name val="Times New Roman"/>
      <family val="1"/>
      <charset val="1"/>
    </font>
    <font>
      <i/>
      <sz val="11"/>
      <color indexed="23"/>
      <name val="Calibri"/>
      <family val="2"/>
      <charset val="1"/>
    </font>
    <font>
      <sz val="10"/>
      <color indexed="8"/>
      <name val="Century Gothic"/>
      <family val="2"/>
      <charset val="238"/>
    </font>
    <font>
      <sz val="11"/>
      <name val="Times New Roman"/>
      <family val="1"/>
      <charset val="1"/>
    </font>
    <font>
      <sz val="10"/>
      <name val="Arial Unicode MS"/>
      <family val="2"/>
      <charset val="238"/>
    </font>
    <font>
      <b/>
      <sz val="11"/>
      <name val="Arial Nova Cond"/>
      <family val="2"/>
      <charset val="238"/>
    </font>
    <font>
      <sz val="11"/>
      <name val="Arial Nova Cond"/>
      <family val="2"/>
      <charset val="238"/>
    </font>
    <font>
      <sz val="12"/>
      <name val="Arial Narrow"/>
      <family val="2"/>
      <charset val="238"/>
    </font>
    <font>
      <sz val="11"/>
      <name val="Arial"/>
      <family val="2"/>
      <charset val="238"/>
    </font>
    <font>
      <b/>
      <sz val="11"/>
      <name val="Arial"/>
      <family val="2"/>
      <charset val="238"/>
    </font>
    <font>
      <sz val="11"/>
      <color indexed="9"/>
      <name val="Arial"/>
      <family val="2"/>
      <charset val="238"/>
    </font>
    <font>
      <sz val="11"/>
      <color indexed="10"/>
      <name val="Arial"/>
      <family val="2"/>
      <charset val="238"/>
    </font>
    <font>
      <sz val="11"/>
      <name val="Arial Narrow"/>
      <family val="2"/>
      <charset val="238"/>
    </font>
    <font>
      <b/>
      <sz val="11"/>
      <name val="Arial Narrow"/>
      <family val="2"/>
      <charset val="238"/>
    </font>
    <font>
      <sz val="11"/>
      <color indexed="8"/>
      <name val="Arial Narrow"/>
      <family val="2"/>
      <charset val="238"/>
    </font>
    <font>
      <u/>
      <sz val="11"/>
      <name val="Arial Narrow"/>
      <family val="2"/>
      <charset val="238"/>
    </font>
    <font>
      <b/>
      <sz val="11"/>
      <color indexed="8"/>
      <name val="Arial Narrow"/>
      <family val="2"/>
      <charset val="238"/>
    </font>
    <font>
      <b/>
      <u/>
      <sz val="11"/>
      <color indexed="8"/>
      <name val="Arial Narrow"/>
      <family val="2"/>
      <charset val="238"/>
    </font>
    <font>
      <sz val="12"/>
      <name val="Times New Roman"/>
      <family val="1"/>
      <charset val="1"/>
    </font>
    <font>
      <b/>
      <sz val="14"/>
      <name val="Times New Roman"/>
      <family val="1"/>
      <charset val="1"/>
    </font>
    <font>
      <sz val="14"/>
      <name val="Times New Roman"/>
      <family val="1"/>
      <charset val="238"/>
    </font>
    <font>
      <b/>
      <i/>
      <sz val="11"/>
      <name val="Times New Roman CE"/>
      <family val="1"/>
      <charset val="238"/>
    </font>
    <font>
      <b/>
      <sz val="11"/>
      <name val="Times New Roman"/>
      <family val="1"/>
      <charset val="238"/>
    </font>
    <font>
      <sz val="11"/>
      <color indexed="10"/>
      <name val="Times New Roman"/>
      <family val="1"/>
      <charset val="1"/>
    </font>
    <font>
      <sz val="11"/>
      <color indexed="8"/>
      <name val="Times New Roman"/>
      <family val="1"/>
      <charset val="1"/>
    </font>
    <font>
      <vertAlign val="superscript"/>
      <sz val="11"/>
      <name val="Times New Roman"/>
      <family val="1"/>
      <charset val="238"/>
    </font>
    <font>
      <vertAlign val="superscript"/>
      <sz val="11"/>
      <color indexed="8"/>
      <name val="Times New Roman"/>
      <family val="1"/>
      <charset val="1"/>
    </font>
    <font>
      <sz val="11"/>
      <color indexed="8"/>
      <name val="Times New Roman"/>
      <family val="1"/>
      <charset val="238"/>
    </font>
    <font>
      <sz val="12"/>
      <color indexed="8"/>
      <name val="Symbol"/>
      <family val="1"/>
      <charset val="2"/>
    </font>
    <font>
      <sz val="7"/>
      <color indexed="8"/>
      <name val="Times New Roman"/>
      <family val="1"/>
      <charset val="1"/>
    </font>
    <font>
      <sz val="12"/>
      <color indexed="8"/>
      <name val="Times New Roman"/>
      <family val="1"/>
      <charset val="238"/>
    </font>
    <font>
      <sz val="12"/>
      <color indexed="8"/>
      <name val="Times New Roman"/>
      <family val="1"/>
      <charset val="1"/>
    </font>
    <font>
      <sz val="11"/>
      <name val="Symbol"/>
      <family val="1"/>
      <charset val="2"/>
    </font>
    <font>
      <vertAlign val="superscript"/>
      <sz val="12"/>
      <name val="Times New Roman"/>
      <family val="1"/>
      <charset val="238"/>
    </font>
    <font>
      <vertAlign val="superscript"/>
      <sz val="12"/>
      <name val="Times New Roman"/>
      <family val="1"/>
      <charset val="1"/>
    </font>
    <font>
      <sz val="12"/>
      <name val="Symbol"/>
      <family val="1"/>
      <charset val="2"/>
    </font>
    <font>
      <sz val="12"/>
      <name val="Calibri"/>
      <family val="2"/>
      <charset val="238"/>
    </font>
    <font>
      <vertAlign val="superscript"/>
      <sz val="11"/>
      <name val="Times New Roman"/>
      <family val="1"/>
      <charset val="1"/>
    </font>
    <font>
      <b/>
      <sz val="11"/>
      <name val="Times New Roman"/>
      <family val="1"/>
      <charset val="1"/>
    </font>
    <font>
      <sz val="9"/>
      <color indexed="8"/>
      <name val="Arial"/>
      <family val="2"/>
      <charset val="238"/>
    </font>
    <font>
      <b/>
      <sz val="11"/>
      <color indexed="8"/>
      <name val="Times New Roman"/>
      <family val="1"/>
      <charset val="1"/>
    </font>
    <font>
      <vertAlign val="superscript"/>
      <sz val="11"/>
      <color indexed="8"/>
      <name val="Times New Roman"/>
      <family val="1"/>
      <charset val="238"/>
    </font>
    <font>
      <sz val="9"/>
      <name val="Arial"/>
      <family val="2"/>
      <charset val="238"/>
    </font>
    <font>
      <sz val="8"/>
      <name val="Arial"/>
      <family val="2"/>
      <charset val="238"/>
    </font>
    <font>
      <u/>
      <sz val="10"/>
      <name val="Arial"/>
      <family val="2"/>
      <charset val="1"/>
    </font>
    <font>
      <sz val="7"/>
      <name val="Arial"/>
      <family val="2"/>
      <charset val="238"/>
    </font>
    <font>
      <b/>
      <sz val="10"/>
      <name val="Arial"/>
      <family val="2"/>
      <charset val="238"/>
    </font>
    <font>
      <vertAlign val="superscript"/>
      <sz val="10"/>
      <name val="Arial"/>
      <family val="2"/>
      <charset val="238"/>
    </font>
    <font>
      <b/>
      <sz val="11"/>
      <color indexed="8"/>
      <name val="Arial"/>
      <family val="2"/>
      <charset val="238"/>
    </font>
    <font>
      <sz val="10"/>
      <color indexed="8"/>
      <name val="Arial"/>
      <family val="2"/>
      <charset val="238"/>
    </font>
    <font>
      <b/>
      <sz val="10"/>
      <color indexed="57"/>
      <name val="Arial"/>
      <family val="2"/>
      <charset val="238"/>
    </font>
    <font>
      <b/>
      <sz val="10"/>
      <color indexed="8"/>
      <name val="Arial"/>
      <family val="2"/>
      <charset val="238"/>
    </font>
    <font>
      <sz val="10"/>
      <color indexed="8"/>
      <name val="Arial CE"/>
      <family val="2"/>
      <charset val="238"/>
    </font>
    <font>
      <sz val="10"/>
      <color indexed="8"/>
      <name val="Calibri"/>
      <family val="2"/>
      <charset val="238"/>
    </font>
    <font>
      <vertAlign val="superscript"/>
      <sz val="10"/>
      <color indexed="8"/>
      <name val="Arial CE"/>
      <family val="2"/>
      <charset val="238"/>
    </font>
    <font>
      <sz val="10"/>
      <name val="Tahoma"/>
      <family val="2"/>
      <charset val="1"/>
    </font>
    <font>
      <sz val="10"/>
      <color indexed="8"/>
      <name val="Tahoma"/>
      <family val="2"/>
      <charset val="1"/>
    </font>
    <font>
      <sz val="11"/>
      <color indexed="8"/>
      <name val="Arial CRY"/>
      <charset val="238"/>
    </font>
    <font>
      <i/>
      <sz val="10"/>
      <color indexed="8"/>
      <name val="Arial CRY"/>
      <charset val="238"/>
    </font>
    <font>
      <u/>
      <sz val="10"/>
      <color indexed="8"/>
      <name val="Arial"/>
      <family val="2"/>
      <charset val="238"/>
    </font>
    <font>
      <i/>
      <sz val="10"/>
      <color indexed="8"/>
      <name val="Arial"/>
      <family val="2"/>
      <charset val="238"/>
    </font>
    <font>
      <sz val="10"/>
      <color indexed="8"/>
      <name val="Arial CRY"/>
      <charset val="238"/>
    </font>
    <font>
      <sz val="10"/>
      <color indexed="8"/>
      <name val="Tahoma"/>
      <family val="2"/>
      <charset val="238"/>
    </font>
    <font>
      <b/>
      <sz val="10"/>
      <color indexed="57"/>
      <name val="Tahoma"/>
      <family val="2"/>
      <charset val="1"/>
    </font>
    <font>
      <sz val="11"/>
      <name val="Calibri"/>
      <family val="2"/>
      <charset val="238"/>
    </font>
    <font>
      <vertAlign val="subscript"/>
      <sz val="10"/>
      <color indexed="8"/>
      <name val="Arial"/>
      <family val="2"/>
      <charset val="238"/>
    </font>
    <font>
      <vertAlign val="superscript"/>
      <sz val="10"/>
      <color indexed="8"/>
      <name val="Arial"/>
      <family val="2"/>
      <charset val="238"/>
    </font>
    <font>
      <b/>
      <sz val="10"/>
      <color indexed="8"/>
      <name val="Tahoma"/>
      <family val="2"/>
      <charset val="238"/>
    </font>
    <font>
      <sz val="10"/>
      <color indexed="8"/>
      <name val="Arial"/>
      <family val="2"/>
      <charset val="1"/>
    </font>
    <font>
      <vertAlign val="superscript"/>
      <sz val="10"/>
      <name val="Arial"/>
      <family val="2"/>
      <charset val="1"/>
    </font>
    <font>
      <vertAlign val="superscript"/>
      <sz val="10"/>
      <color indexed="8"/>
      <name val="Arial"/>
      <family val="2"/>
      <charset val="1"/>
    </font>
    <font>
      <sz val="10"/>
      <name val="Arial"/>
      <family val="2"/>
      <charset val="238"/>
    </font>
    <font>
      <sz val="14"/>
      <name val="Tahoma"/>
      <family val="2"/>
      <charset val="238"/>
    </font>
    <font>
      <sz val="11"/>
      <name val="Tahoma"/>
      <family val="2"/>
      <charset val="238"/>
    </font>
    <font>
      <b/>
      <sz val="12"/>
      <name val="Arial Narrow"/>
      <family val="2"/>
      <charset val="238"/>
    </font>
  </fonts>
  <fills count="5">
    <fill>
      <patternFill patternType="none"/>
    </fill>
    <fill>
      <patternFill patternType="gray125"/>
    </fill>
    <fill>
      <patternFill patternType="solid">
        <fgColor indexed="41"/>
        <bgColor indexed="27"/>
      </patternFill>
    </fill>
    <fill>
      <patternFill patternType="solid">
        <fgColor indexed="31"/>
        <bgColor indexed="22"/>
      </patternFill>
    </fill>
    <fill>
      <patternFill patternType="solid">
        <fgColor indexed="27"/>
        <bgColor indexed="41"/>
      </patternFill>
    </fill>
  </fills>
  <borders count="30">
    <border>
      <left/>
      <right/>
      <top/>
      <bottom/>
      <diagonal/>
    </border>
    <border>
      <left style="hair">
        <color indexed="8"/>
      </left>
      <right style="hair">
        <color indexed="8"/>
      </right>
      <top style="hair">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medium">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hair">
        <color indexed="8"/>
      </top>
      <bottom style="hair">
        <color indexed="8"/>
      </bottom>
      <diagonal/>
    </border>
    <border>
      <left style="hair">
        <color indexed="8"/>
      </left>
      <right/>
      <top style="hair">
        <color indexed="8"/>
      </top>
      <bottom style="hair">
        <color indexed="8"/>
      </bottom>
      <diagonal/>
    </border>
    <border>
      <left/>
      <right/>
      <top/>
      <bottom style="double">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8"/>
      </top>
      <bottom/>
      <diagonal/>
    </border>
    <border>
      <left style="hair">
        <color indexed="8"/>
      </left>
      <right style="hair">
        <color indexed="8"/>
      </right>
      <top style="hair">
        <color indexed="8"/>
      </top>
      <bottom/>
      <diagonal/>
    </border>
    <border>
      <left/>
      <right/>
      <top/>
      <bottom style="thin">
        <color indexed="64"/>
      </bottom>
      <diagonal/>
    </border>
  </borders>
  <cellStyleXfs count="80">
    <xf numFmtId="0" fontId="0" fillId="0" borderId="0"/>
    <xf numFmtId="4" fontId="1" fillId="2" borderId="1">
      <alignment horizontal="right" readingOrder="1"/>
      <protection locked="0"/>
    </xf>
    <xf numFmtId="0" fontId="2" fillId="0" borderId="0" applyNumberFormat="0" applyAlignment="0"/>
    <xf numFmtId="0" fontId="3" fillId="0" borderId="0"/>
    <xf numFmtId="0" fontId="4" fillId="0" borderId="0"/>
    <xf numFmtId="0" fontId="86" fillId="0" borderId="0"/>
    <xf numFmtId="0" fontId="86" fillId="0" borderId="0"/>
    <xf numFmtId="0" fontId="5" fillId="0" borderId="0"/>
    <xf numFmtId="0" fontId="86" fillId="0" borderId="0"/>
    <xf numFmtId="0" fontId="3" fillId="0" borderId="0"/>
    <xf numFmtId="0" fontId="86" fillId="0" borderId="0"/>
    <xf numFmtId="164" fontId="86" fillId="0" borderId="0"/>
    <xf numFmtId="0" fontId="4" fillId="0" borderId="0"/>
    <xf numFmtId="0" fontId="4" fillId="0" borderId="0"/>
    <xf numFmtId="0" fontId="4" fillId="0" borderId="0"/>
    <xf numFmtId="0" fontId="86" fillId="0" borderId="0"/>
    <xf numFmtId="0" fontId="86" fillId="0" borderId="0"/>
    <xf numFmtId="0" fontId="4" fillId="0" borderId="0"/>
    <xf numFmtId="0" fontId="6" fillId="0" borderId="0"/>
    <xf numFmtId="0" fontId="7" fillId="0" borderId="0"/>
    <xf numFmtId="0" fontId="86" fillId="0" borderId="0"/>
    <xf numFmtId="0" fontId="86" fillId="0" borderId="0"/>
    <xf numFmtId="165" fontId="86" fillId="0" borderId="0"/>
    <xf numFmtId="0" fontId="86" fillId="0" borderId="0"/>
    <xf numFmtId="0" fontId="86" fillId="0" borderId="0"/>
    <xf numFmtId="0" fontId="86" fillId="0" borderId="0"/>
    <xf numFmtId="0" fontId="4" fillId="0" borderId="0"/>
    <xf numFmtId="0" fontId="4" fillId="0" borderId="0"/>
    <xf numFmtId="0" fontId="8" fillId="0" borderId="0"/>
    <xf numFmtId="0" fontId="86" fillId="0" borderId="0"/>
    <xf numFmtId="0" fontId="86" fillId="0" borderId="0"/>
    <xf numFmtId="0" fontId="86" fillId="0" borderId="0"/>
    <xf numFmtId="0" fontId="86" fillId="0" borderId="0"/>
    <xf numFmtId="0" fontId="5" fillId="0" borderId="0"/>
    <xf numFmtId="0" fontId="4" fillId="0" borderId="0"/>
    <xf numFmtId="0" fontId="86" fillId="0" borderId="0"/>
    <xf numFmtId="0" fontId="4" fillId="0" borderId="0"/>
    <xf numFmtId="0" fontId="4" fillId="0" borderId="0"/>
    <xf numFmtId="165" fontId="86" fillId="0" borderId="0"/>
    <xf numFmtId="0" fontId="86" fillId="0" borderId="0"/>
    <xf numFmtId="0" fontId="7" fillId="0" borderId="0"/>
    <xf numFmtId="0" fontId="8" fillId="0" borderId="0"/>
    <xf numFmtId="0" fontId="9" fillId="0" borderId="0"/>
    <xf numFmtId="0" fontId="7" fillId="0" borderId="0"/>
    <xf numFmtId="0" fontId="3" fillId="0" borderId="0"/>
    <xf numFmtId="0" fontId="10" fillId="0" borderId="0"/>
    <xf numFmtId="0" fontId="4" fillId="0" borderId="0"/>
    <xf numFmtId="0" fontId="86" fillId="0" borderId="0"/>
    <xf numFmtId="0" fontId="4" fillId="0" borderId="0"/>
    <xf numFmtId="0" fontId="86" fillId="0" borderId="0"/>
    <xf numFmtId="0" fontId="86" fillId="0" borderId="0"/>
    <xf numFmtId="0" fontId="11" fillId="0" borderId="0"/>
    <xf numFmtId="0" fontId="12" fillId="0" borderId="0"/>
    <xf numFmtId="0" fontId="4" fillId="0" borderId="0"/>
    <xf numFmtId="0" fontId="6" fillId="0" borderId="0"/>
    <xf numFmtId="0" fontId="4" fillId="0" borderId="0"/>
    <xf numFmtId="0" fontId="7" fillId="0" borderId="0"/>
    <xf numFmtId="0" fontId="86" fillId="0" borderId="0" applyNumberFormat="0" applyFill="0" applyBorder="0" applyAlignment="0" applyProtection="0"/>
    <xf numFmtId="0" fontId="4" fillId="0" borderId="0"/>
    <xf numFmtId="0" fontId="4" fillId="0" borderId="0"/>
    <xf numFmtId="0" fontId="5" fillId="0" borderId="0">
      <alignment vertical="top"/>
    </xf>
    <xf numFmtId="0" fontId="4" fillId="0" borderId="0"/>
    <xf numFmtId="0" fontId="86" fillId="0" borderId="0"/>
    <xf numFmtId="0" fontId="4" fillId="0" borderId="0"/>
    <xf numFmtId="0" fontId="4" fillId="0" borderId="0"/>
    <xf numFmtId="0" fontId="6" fillId="0" borderId="0"/>
    <xf numFmtId="0" fontId="13" fillId="0" borderId="0"/>
    <xf numFmtId="0" fontId="14" fillId="0" borderId="0"/>
    <xf numFmtId="0" fontId="15" fillId="0" borderId="0"/>
    <xf numFmtId="166" fontId="11" fillId="0" borderId="0"/>
    <xf numFmtId="0" fontId="16" fillId="0" borderId="0" applyNumberFormat="0" applyFill="0" applyBorder="0" applyAlignment="0" applyProtection="0"/>
    <xf numFmtId="0" fontId="17" fillId="0" borderId="0" applyProtection="0">
      <alignment horizontal="left" vertical="top" wrapText="1"/>
    </xf>
    <xf numFmtId="0" fontId="18" fillId="0" borderId="0" applyFill="0">
      <alignment vertical="top" wrapText="1"/>
    </xf>
    <xf numFmtId="167" fontId="19" fillId="0" borderId="0" applyFill="0" applyBorder="0" applyAlignment="0" applyProtection="0"/>
    <xf numFmtId="168" fontId="86" fillId="0" borderId="0" applyFill="0" applyBorder="0" applyAlignment="0" applyProtection="0"/>
    <xf numFmtId="168" fontId="7" fillId="0" borderId="0" applyFill="0" applyBorder="0" applyAlignment="0" applyProtection="0"/>
    <xf numFmtId="168" fontId="19" fillId="0" borderId="0" applyFill="0" applyBorder="0" applyAlignment="0" applyProtection="0"/>
    <xf numFmtId="168" fontId="19" fillId="0" borderId="0" applyFill="0" applyBorder="0" applyAlignment="0" applyProtection="0"/>
    <xf numFmtId="0" fontId="86" fillId="0" borderId="0"/>
    <xf numFmtId="168" fontId="19" fillId="0" borderId="0" applyFill="0" applyBorder="0" applyAlignment="0" applyProtection="0"/>
  </cellStyleXfs>
  <cellXfs count="710">
    <xf numFmtId="0" fontId="0" fillId="0" borderId="0" xfId="0"/>
    <xf numFmtId="49" fontId="20" fillId="0" borderId="0" xfId="19" applyNumberFormat="1" applyFont="1" applyAlignment="1" applyProtection="1">
      <alignment horizontal="left" vertical="top"/>
    </xf>
    <xf numFmtId="0" fontId="21" fillId="0" borderId="0" xfId="19" applyFont="1" applyAlignment="1" applyProtection="1">
      <alignment horizontal="justify" vertical="top"/>
    </xf>
    <xf numFmtId="4" fontId="21" fillId="0" borderId="0" xfId="19" applyNumberFormat="1" applyFont="1" applyAlignment="1" applyProtection="1">
      <alignment vertical="top"/>
    </xf>
    <xf numFmtId="169" fontId="21" fillId="0" borderId="0" xfId="19" applyNumberFormat="1" applyFont="1" applyAlignment="1" applyProtection="1">
      <alignment vertical="top"/>
    </xf>
    <xf numFmtId="0" fontId="21" fillId="0" borderId="0" xfId="19" applyFont="1" applyAlignment="1" applyProtection="1">
      <alignment horizontal="left" vertical="top"/>
    </xf>
    <xf numFmtId="0" fontId="21" fillId="0" borderId="0" xfId="19" applyFont="1" applyAlignment="1" applyProtection="1">
      <alignment vertical="top"/>
    </xf>
    <xf numFmtId="0" fontId="22" fillId="0" borderId="0" xfId="19" applyFont="1" applyAlignment="1" applyProtection="1">
      <alignment horizontal="justify" vertical="top" wrapText="1"/>
    </xf>
    <xf numFmtId="0" fontId="22" fillId="0" borderId="0" xfId="19" applyFont="1" applyAlignment="1" applyProtection="1">
      <alignment horizontal="justify" vertical="top"/>
    </xf>
    <xf numFmtId="170" fontId="22" fillId="0" borderId="0" xfId="19" applyNumberFormat="1" applyFont="1" applyAlignment="1" applyProtection="1">
      <alignment horizontal="justify" vertical="top"/>
    </xf>
    <xf numFmtId="49" fontId="21" fillId="0" borderId="2" xfId="19" applyNumberFormat="1" applyFont="1" applyBorder="1" applyAlignment="1" applyProtection="1">
      <alignment horizontal="left" vertical="top"/>
    </xf>
    <xf numFmtId="0" fontId="21" fillId="0" borderId="3" xfId="19" applyFont="1" applyBorder="1" applyAlignment="1" applyProtection="1">
      <alignment horizontal="justify" vertical="top"/>
    </xf>
    <xf numFmtId="169" fontId="21" fillId="0" borderId="4" xfId="19" applyNumberFormat="1" applyFont="1" applyBorder="1" applyAlignment="1" applyProtection="1">
      <alignment horizontal="right" vertical="top"/>
    </xf>
    <xf numFmtId="4" fontId="21" fillId="0" borderId="0" xfId="19" applyNumberFormat="1" applyFont="1" applyAlignment="1" applyProtection="1">
      <alignment horizontal="right" vertical="top"/>
    </xf>
    <xf numFmtId="49" fontId="20" fillId="0" borderId="2" xfId="19" applyNumberFormat="1" applyFont="1" applyBorder="1" applyAlignment="1" applyProtection="1">
      <alignment horizontal="left" vertical="top"/>
    </xf>
    <xf numFmtId="0" fontId="20" fillId="0" borderId="3" xfId="19" applyFont="1" applyBorder="1" applyAlignment="1" applyProtection="1">
      <alignment horizontal="justify" vertical="top"/>
    </xf>
    <xf numFmtId="169" fontId="20" fillId="0" borderId="4" xfId="19" applyNumberFormat="1" applyFont="1" applyBorder="1" applyAlignment="1" applyProtection="1">
      <alignment horizontal="right" vertical="top"/>
    </xf>
    <xf numFmtId="0" fontId="23" fillId="0" borderId="0" xfId="51" applyFont="1" applyProtection="1"/>
    <xf numFmtId="0" fontId="23" fillId="0" borderId="0" xfId="51" applyFont="1" applyProtection="1">
      <protection locked="0"/>
    </xf>
    <xf numFmtId="171" fontId="24" fillId="0" borderId="0" xfId="51" applyNumberFormat="1" applyFont="1" applyAlignment="1" applyProtection="1">
      <alignment horizontal="left" vertical="center"/>
    </xf>
    <xf numFmtId="0" fontId="23" fillId="0" borderId="0" xfId="31" applyFont="1" applyAlignment="1" applyProtection="1">
      <alignment horizontal="left" vertical="center"/>
    </xf>
    <xf numFmtId="0" fontId="23" fillId="0" borderId="0" xfId="31" applyFont="1" applyAlignment="1" applyProtection="1">
      <alignment horizontal="left" vertical="center"/>
      <protection locked="0"/>
    </xf>
    <xf numFmtId="0" fontId="24" fillId="0" borderId="0" xfId="31" applyFont="1" applyProtection="1"/>
    <xf numFmtId="0" fontId="24" fillId="0" borderId="0" xfId="51" applyFont="1" applyProtection="1"/>
    <xf numFmtId="171" fontId="23" fillId="0" borderId="5" xfId="51" applyNumberFormat="1" applyFont="1" applyBorder="1" applyAlignment="1" applyProtection="1">
      <alignment horizontal="center" vertical="center"/>
    </xf>
    <xf numFmtId="0" fontId="25" fillId="0" borderId="6" xfId="51" applyFont="1" applyBorder="1" applyAlignment="1" applyProtection="1">
      <alignment vertical="center"/>
    </xf>
    <xf numFmtId="0" fontId="23" fillId="0" borderId="7" xfId="51" applyFont="1" applyBorder="1" applyAlignment="1" applyProtection="1">
      <alignment vertical="center"/>
    </xf>
    <xf numFmtId="49" fontId="23" fillId="0" borderId="7" xfId="51" applyNumberFormat="1" applyFont="1" applyBorder="1" applyAlignment="1" applyProtection="1">
      <alignment horizontal="right"/>
    </xf>
    <xf numFmtId="4" fontId="23" fillId="0" borderId="7" xfId="51" applyNumberFormat="1" applyFont="1" applyBorder="1" applyProtection="1"/>
    <xf numFmtId="0" fontId="23" fillId="0" borderId="8" xfId="51" applyFont="1" applyBorder="1" applyProtection="1"/>
    <xf numFmtId="0" fontId="23" fillId="0" borderId="6" xfId="51" applyFont="1" applyBorder="1" applyAlignment="1" applyProtection="1">
      <alignment horizontal="left" vertical="center"/>
      <protection locked="0"/>
    </xf>
    <xf numFmtId="0" fontId="23" fillId="0" borderId="8" xfId="51" applyFont="1" applyBorder="1" applyAlignment="1" applyProtection="1">
      <alignment vertical="center"/>
    </xf>
    <xf numFmtId="0" fontId="23" fillId="0" borderId="6" xfId="51" applyFont="1" applyBorder="1" applyAlignment="1" applyProtection="1">
      <alignment vertical="center"/>
    </xf>
    <xf numFmtId="2" fontId="23" fillId="0" borderId="8" xfId="51" applyNumberFormat="1" applyFont="1" applyBorder="1" applyAlignment="1" applyProtection="1">
      <alignment vertical="center"/>
    </xf>
    <xf numFmtId="171" fontId="23" fillId="0" borderId="9" xfId="51" applyNumberFormat="1" applyFont="1" applyBorder="1" applyAlignment="1" applyProtection="1">
      <alignment horizontal="center" vertical="center"/>
    </xf>
    <xf numFmtId="0" fontId="23" fillId="0" borderId="10" xfId="51" applyFont="1" applyBorder="1" applyAlignment="1" applyProtection="1">
      <alignment vertical="center"/>
    </xf>
    <xf numFmtId="0" fontId="23" fillId="0" borderId="11" xfId="51" applyFont="1" applyBorder="1" applyAlignment="1" applyProtection="1">
      <alignment horizontal="right" vertical="center"/>
    </xf>
    <xf numFmtId="0" fontId="23" fillId="0" borderId="11" xfId="51" applyFont="1" applyBorder="1" applyAlignment="1" applyProtection="1">
      <alignment vertical="center"/>
    </xf>
    <xf numFmtId="49" fontId="23" fillId="0" borderId="11" xfId="51" applyNumberFormat="1" applyFont="1" applyBorder="1" applyAlignment="1" applyProtection="1">
      <alignment horizontal="right"/>
    </xf>
    <xf numFmtId="4" fontId="23" fillId="0" borderId="11" xfId="51" applyNumberFormat="1" applyFont="1" applyBorder="1" applyAlignment="1" applyProtection="1">
      <alignment horizontal="center"/>
    </xf>
    <xf numFmtId="0" fontId="23" fillId="0" borderId="12" xfId="51" applyFont="1" applyBorder="1" applyProtection="1"/>
    <xf numFmtId="0" fontId="23" fillId="0" borderId="10" xfId="51" applyFont="1" applyBorder="1" applyAlignment="1" applyProtection="1">
      <alignment horizontal="left" vertical="center"/>
      <protection locked="0"/>
    </xf>
    <xf numFmtId="0" fontId="23" fillId="0" borderId="12" xfId="51" applyFont="1" applyBorder="1" applyAlignment="1" applyProtection="1">
      <alignment vertical="center"/>
    </xf>
    <xf numFmtId="0" fontId="23" fillId="0" borderId="10" xfId="51" applyFont="1" applyBorder="1" applyAlignment="1" applyProtection="1">
      <alignment horizontal="left" vertical="center"/>
    </xf>
    <xf numFmtId="2" fontId="23" fillId="0" borderId="12" xfId="51" applyNumberFormat="1" applyFont="1" applyBorder="1" applyAlignment="1" applyProtection="1">
      <alignment vertical="center"/>
    </xf>
    <xf numFmtId="171" fontId="23" fillId="0" borderId="13" xfId="51" applyNumberFormat="1" applyFont="1" applyBorder="1" applyAlignment="1" applyProtection="1">
      <alignment horizontal="center" vertical="center"/>
    </xf>
    <xf numFmtId="0" fontId="23" fillId="0" borderId="0" xfId="51" applyFont="1" applyAlignment="1" applyProtection="1">
      <alignment vertical="center"/>
    </xf>
    <xf numFmtId="49" fontId="23" fillId="0" borderId="0" xfId="51" applyNumberFormat="1" applyFont="1" applyAlignment="1" applyProtection="1">
      <alignment horizontal="right"/>
    </xf>
    <xf numFmtId="4" fontId="23" fillId="0" borderId="0" xfId="51" applyNumberFormat="1" applyFont="1" applyProtection="1"/>
    <xf numFmtId="0" fontId="23" fillId="0" borderId="14" xfId="51" applyFont="1" applyBorder="1" applyProtection="1">
      <protection locked="0"/>
    </xf>
    <xf numFmtId="0" fontId="23" fillId="0" borderId="15" xfId="51" applyFont="1" applyBorder="1" applyProtection="1"/>
    <xf numFmtId="172" fontId="23" fillId="0" borderId="15" xfId="51" applyNumberFormat="1" applyFont="1" applyBorder="1" applyProtection="1"/>
    <xf numFmtId="172" fontId="23" fillId="0" borderId="14" xfId="51" applyNumberFormat="1" applyFont="1" applyBorder="1" applyProtection="1">
      <protection locked="0"/>
    </xf>
    <xf numFmtId="172" fontId="23" fillId="0" borderId="0" xfId="51" applyNumberFormat="1" applyFont="1" applyProtection="1"/>
    <xf numFmtId="4" fontId="23" fillId="0" borderId="0" xfId="51" applyNumberFormat="1" applyFont="1" applyAlignment="1" applyProtection="1">
      <alignment horizontal="right"/>
    </xf>
    <xf numFmtId="2" fontId="23" fillId="0" borderId="0" xfId="51" applyNumberFormat="1" applyFont="1" applyAlignment="1" applyProtection="1">
      <alignment horizontal="right"/>
    </xf>
    <xf numFmtId="0" fontId="13" fillId="0" borderId="0" xfId="51" applyFont="1" applyProtection="1"/>
    <xf numFmtId="0" fontId="23" fillId="0" borderId="0" xfId="51" applyFont="1" applyAlignment="1" applyProtection="1">
      <alignment horizontal="right"/>
    </xf>
    <xf numFmtId="173" fontId="23" fillId="0" borderId="13" xfId="51" applyNumberFormat="1" applyFont="1" applyBorder="1" applyAlignment="1" applyProtection="1">
      <alignment horizontal="center" vertical="center"/>
    </xf>
    <xf numFmtId="0" fontId="26" fillId="0" borderId="0" xfId="51" applyFont="1" applyProtection="1"/>
    <xf numFmtId="0" fontId="23" fillId="0" borderId="14" xfId="51" applyFont="1" applyBorder="1" applyProtection="1"/>
    <xf numFmtId="171" fontId="23" fillId="0" borderId="16" xfId="51" applyNumberFormat="1" applyFont="1" applyBorder="1" applyAlignment="1" applyProtection="1">
      <alignment horizontal="center" vertical="center"/>
    </xf>
    <xf numFmtId="0" fontId="23" fillId="0" borderId="17" xfId="51" applyFont="1" applyBorder="1" applyProtection="1"/>
    <xf numFmtId="0" fontId="23" fillId="0" borderId="17" xfId="51" applyFont="1" applyBorder="1" applyAlignment="1" applyProtection="1">
      <alignment vertical="center"/>
    </xf>
    <xf numFmtId="49" fontId="23" fillId="0" borderId="17" xfId="51" applyNumberFormat="1" applyFont="1" applyBorder="1" applyAlignment="1" applyProtection="1">
      <alignment horizontal="right"/>
    </xf>
    <xf numFmtId="4" fontId="23" fillId="0" borderId="17" xfId="51" applyNumberFormat="1" applyFont="1" applyBorder="1" applyProtection="1"/>
    <xf numFmtId="0" fontId="23" fillId="0" borderId="18" xfId="51" applyFont="1" applyBorder="1" applyProtection="1">
      <protection locked="0"/>
    </xf>
    <xf numFmtId="0" fontId="23" fillId="0" borderId="19" xfId="51" applyFont="1" applyBorder="1" applyProtection="1"/>
    <xf numFmtId="0" fontId="23" fillId="0" borderId="18" xfId="51" applyFont="1" applyBorder="1" applyProtection="1"/>
    <xf numFmtId="172" fontId="23" fillId="0" borderId="19" xfId="51" applyNumberFormat="1" applyFont="1" applyBorder="1" applyProtection="1"/>
    <xf numFmtId="171" fontId="24" fillId="0" borderId="20" xfId="51" applyNumberFormat="1" applyFont="1" applyBorder="1" applyAlignment="1" applyProtection="1">
      <alignment horizontal="center" vertical="center"/>
    </xf>
    <xf numFmtId="0" fontId="23" fillId="0" borderId="3" xfId="51" applyFont="1" applyBorder="1" applyAlignment="1" applyProtection="1">
      <alignment vertical="center"/>
    </xf>
    <xf numFmtId="0" fontId="24" fillId="0" borderId="3" xfId="51" applyFont="1" applyBorder="1" applyAlignment="1" applyProtection="1">
      <alignment vertical="center"/>
    </xf>
    <xf numFmtId="49" fontId="23" fillId="0" borderId="3" xfId="51" applyNumberFormat="1" applyFont="1" applyBorder="1" applyAlignment="1" applyProtection="1">
      <alignment horizontal="right"/>
    </xf>
    <xf numFmtId="4" fontId="23" fillId="0" borderId="3" xfId="51" applyNumberFormat="1" applyFont="1" applyBorder="1" applyProtection="1"/>
    <xf numFmtId="0" fontId="23" fillId="0" borderId="4" xfId="51" applyFont="1" applyBorder="1" applyProtection="1"/>
    <xf numFmtId="0" fontId="23" fillId="0" borderId="3" xfId="51" applyFont="1" applyBorder="1" applyProtection="1">
      <protection locked="0"/>
    </xf>
    <xf numFmtId="0" fontId="23" fillId="0" borderId="3" xfId="51" applyFont="1" applyBorder="1" applyProtection="1"/>
    <xf numFmtId="172" fontId="23" fillId="0" borderId="4" xfId="51" applyNumberFormat="1" applyFont="1" applyBorder="1" applyProtection="1"/>
    <xf numFmtId="0" fontId="27" fillId="0" borderId="0" xfId="40" applyFont="1" applyProtection="1"/>
    <xf numFmtId="0" fontId="27" fillId="0" borderId="0" xfId="40" applyFont="1" applyAlignment="1" applyProtection="1">
      <alignment horizontal="left" vertical="top"/>
    </xf>
    <xf numFmtId="0" fontId="27" fillId="0" borderId="0" xfId="40" applyFont="1" applyAlignment="1" applyProtection="1">
      <alignment vertical="top"/>
    </xf>
    <xf numFmtId="0" fontId="28" fillId="0" borderId="0" xfId="40" applyFont="1" applyAlignment="1" applyProtection="1">
      <alignment horizontal="left" vertical="top" wrapText="1"/>
    </xf>
    <xf numFmtId="0" fontId="27" fillId="0" borderId="0" xfId="40" applyFont="1" applyAlignment="1" applyProtection="1">
      <alignment horizontal="left" vertical="top" wrapText="1"/>
    </xf>
    <xf numFmtId="4" fontId="27" fillId="0" borderId="0" xfId="66" applyNumberFormat="1" applyFont="1" applyAlignment="1" applyProtection="1">
      <alignment horizontal="justify" vertical="top" wrapText="1"/>
    </xf>
    <xf numFmtId="0" fontId="27" fillId="0" borderId="0" xfId="40" applyFont="1" applyAlignment="1" applyProtection="1">
      <alignment horizontal="justify" vertical="top" wrapText="1"/>
    </xf>
    <xf numFmtId="0" fontId="28" fillId="0" borderId="0" xfId="40" applyFont="1" applyAlignment="1" applyProtection="1">
      <alignment horizontal="justify" vertical="top" wrapText="1"/>
    </xf>
    <xf numFmtId="0" fontId="29" fillId="0" borderId="0" xfId="40" applyFont="1" applyAlignment="1" applyProtection="1">
      <alignment horizontal="justify" vertical="top"/>
    </xf>
    <xf numFmtId="0" fontId="27" fillId="0" borderId="0" xfId="40" applyFont="1" applyAlignment="1" applyProtection="1">
      <alignment horizontal="justify" vertical="top"/>
    </xf>
    <xf numFmtId="0" fontId="29" fillId="0" borderId="0" xfId="40" applyFont="1" applyAlignment="1" applyProtection="1">
      <alignment horizontal="justify" vertical="top" wrapText="1"/>
    </xf>
    <xf numFmtId="0" fontId="28" fillId="0" borderId="0" xfId="40" applyFont="1" applyAlignment="1" applyProtection="1">
      <alignment vertical="top"/>
    </xf>
    <xf numFmtId="0" fontId="28" fillId="0" borderId="0" xfId="40" applyFont="1" applyAlignment="1" applyProtection="1">
      <alignment horizontal="justify" vertical="top"/>
    </xf>
    <xf numFmtId="0" fontId="28" fillId="0" borderId="0" xfId="40" applyFont="1" applyAlignment="1" applyProtection="1">
      <alignment horizontal="left" vertical="top"/>
    </xf>
    <xf numFmtId="49" fontId="28" fillId="0" borderId="21" xfId="19" applyNumberFormat="1" applyFont="1" applyBorder="1" applyAlignment="1" applyProtection="1">
      <alignment horizontal="center" vertical="top"/>
    </xf>
    <xf numFmtId="0" fontId="27" fillId="0" borderId="21" xfId="19" applyFont="1" applyBorder="1" applyAlignment="1" applyProtection="1">
      <alignment horizontal="justify" vertical="top"/>
    </xf>
    <xf numFmtId="0" fontId="27" fillId="0" borderId="21" xfId="19" applyFont="1" applyBorder="1" applyAlignment="1" applyProtection="1">
      <alignment horizontal="center" vertical="top"/>
    </xf>
    <xf numFmtId="4" fontId="27" fillId="0" borderId="21" xfId="19" applyNumberFormat="1" applyFont="1" applyBorder="1" applyAlignment="1" applyProtection="1">
      <alignment horizontal="right" vertical="top"/>
    </xf>
    <xf numFmtId="4" fontId="27" fillId="0" borderId="21" xfId="19" applyNumberFormat="1" applyFont="1" applyBorder="1" applyAlignment="1" applyProtection="1">
      <alignment horizontal="right" vertical="top"/>
      <protection locked="0"/>
    </xf>
    <xf numFmtId="0" fontId="27" fillId="0" borderId="21" xfId="19" applyFont="1" applyBorder="1" applyAlignment="1" applyProtection="1">
      <alignment vertical="top"/>
    </xf>
    <xf numFmtId="49" fontId="27" fillId="0" borderId="21" xfId="19" applyNumberFormat="1" applyFont="1" applyBorder="1" applyAlignment="1" applyProtection="1">
      <alignment horizontal="center" vertical="top"/>
    </xf>
    <xf numFmtId="0" fontId="27" fillId="0" borderId="21" xfId="19" applyFont="1" applyBorder="1" applyAlignment="1" applyProtection="1">
      <alignment horizontal="justify" vertical="top" wrapText="1"/>
    </xf>
    <xf numFmtId="170" fontId="27" fillId="0" borderId="21" xfId="19" applyNumberFormat="1" applyFont="1" applyBorder="1" applyAlignment="1" applyProtection="1">
      <alignment horizontal="justify" vertical="top"/>
    </xf>
    <xf numFmtId="0" fontId="28" fillId="0" borderId="21" xfId="19" applyFont="1" applyBorder="1" applyAlignment="1" applyProtection="1">
      <alignment horizontal="justify" vertical="top"/>
    </xf>
    <xf numFmtId="0" fontId="28" fillId="0" borderId="21" xfId="19" applyFont="1" applyBorder="1" applyAlignment="1" applyProtection="1">
      <alignment horizontal="center" vertical="top"/>
    </xf>
    <xf numFmtId="4" fontId="28" fillId="0" borderId="21" xfId="19" applyNumberFormat="1" applyFont="1" applyBorder="1" applyAlignment="1" applyProtection="1">
      <alignment horizontal="right" vertical="top"/>
    </xf>
    <xf numFmtId="169" fontId="27" fillId="0" borderId="21" xfId="19" applyNumberFormat="1" applyFont="1" applyBorder="1" applyAlignment="1" applyProtection="1">
      <alignment horizontal="right" vertical="top"/>
    </xf>
    <xf numFmtId="49" fontId="31" fillId="0" borderId="21" xfId="19" applyNumberFormat="1" applyFont="1" applyBorder="1" applyAlignment="1" applyProtection="1">
      <alignment horizontal="center" vertical="top"/>
    </xf>
    <xf numFmtId="0" fontId="29" fillId="0" borderId="21" xfId="19" applyFont="1" applyBorder="1" applyAlignment="1" applyProtection="1">
      <alignment horizontal="justify" vertical="top" wrapText="1"/>
    </xf>
    <xf numFmtId="0" fontId="29" fillId="0" borderId="21" xfId="19" applyFont="1" applyBorder="1" applyAlignment="1" applyProtection="1">
      <alignment horizontal="center" vertical="top"/>
    </xf>
    <xf numFmtId="4" fontId="29" fillId="0" borderId="21" xfId="19" applyNumberFormat="1" applyFont="1" applyBorder="1" applyAlignment="1" applyProtection="1">
      <alignment horizontal="right" vertical="top"/>
    </xf>
    <xf numFmtId="49" fontId="28" fillId="3" borderId="21" xfId="19" applyNumberFormat="1" applyFont="1" applyFill="1" applyBorder="1" applyAlignment="1" applyProtection="1">
      <alignment horizontal="center" vertical="top"/>
    </xf>
    <xf numFmtId="0" fontId="28" fillId="3" borderId="21" xfId="19" applyFont="1" applyFill="1" applyBorder="1" applyAlignment="1" applyProtection="1">
      <alignment horizontal="justify" vertical="top"/>
    </xf>
    <xf numFmtId="0" fontId="28" fillId="3" borderId="21" xfId="19" applyFont="1" applyFill="1" applyBorder="1" applyAlignment="1" applyProtection="1">
      <alignment horizontal="center" vertical="top"/>
    </xf>
    <xf numFmtId="4" fontId="28" fillId="3" borderId="21" xfId="19" applyNumberFormat="1" applyFont="1" applyFill="1" applyBorder="1" applyAlignment="1" applyProtection="1">
      <alignment horizontal="right" vertical="top"/>
    </xf>
    <xf numFmtId="4" fontId="28" fillId="3" borderId="21" xfId="75" applyNumberFormat="1" applyFont="1" applyFill="1" applyBorder="1" applyAlignment="1" applyProtection="1">
      <alignment horizontal="right" vertical="top"/>
      <protection locked="0"/>
    </xf>
    <xf numFmtId="0" fontId="28" fillId="0" borderId="21" xfId="19" applyFont="1" applyBorder="1" applyAlignment="1" applyProtection="1">
      <alignment vertical="top"/>
    </xf>
    <xf numFmtId="4" fontId="31" fillId="0" borderId="21" xfId="19" applyNumberFormat="1" applyFont="1" applyBorder="1" applyAlignment="1" applyProtection="1">
      <alignment horizontal="justify" vertical="top" wrapText="1"/>
    </xf>
    <xf numFmtId="0" fontId="27" fillId="0" borderId="21" xfId="19" applyFont="1" applyBorder="1" applyAlignment="1" applyProtection="1">
      <alignment horizontal="center" vertical="top" wrapText="1"/>
    </xf>
    <xf numFmtId="4" fontId="27" fillId="0" borderId="21" xfId="75" applyNumberFormat="1" applyFont="1" applyFill="1" applyBorder="1" applyAlignment="1" applyProtection="1">
      <alignment horizontal="right" vertical="top"/>
      <protection locked="0"/>
    </xf>
    <xf numFmtId="4" fontId="29" fillId="0" borderId="21" xfId="19" applyNumberFormat="1" applyFont="1" applyBorder="1" applyAlignment="1" applyProtection="1">
      <alignment horizontal="justify" vertical="top" wrapText="1"/>
    </xf>
    <xf numFmtId="0" fontId="29" fillId="0" borderId="21" xfId="19" applyFont="1" applyBorder="1" applyAlignment="1" applyProtection="1">
      <alignment horizontal="center" vertical="top" wrapText="1"/>
    </xf>
    <xf numFmtId="4" fontId="29" fillId="0" borderId="21" xfId="19" applyNumberFormat="1" applyFont="1" applyBorder="1" applyAlignment="1" applyProtection="1">
      <alignment horizontal="right" vertical="top"/>
      <protection locked="0"/>
    </xf>
    <xf numFmtId="169" fontId="27" fillId="0" borderId="21" xfId="19" applyNumberFormat="1" applyFont="1" applyBorder="1" applyAlignment="1" applyProtection="1">
      <alignment horizontal="right" vertical="top"/>
      <protection locked="0"/>
    </xf>
    <xf numFmtId="9" fontId="27" fillId="0" borderId="21" xfId="19" applyNumberFormat="1" applyFont="1" applyBorder="1" applyAlignment="1" applyProtection="1">
      <alignment horizontal="right" vertical="top" wrapText="1"/>
    </xf>
    <xf numFmtId="0" fontId="28" fillId="0" borderId="21" xfId="19" applyFont="1" applyBorder="1" applyAlignment="1" applyProtection="1">
      <alignment vertical="top"/>
      <protection locked="0"/>
    </xf>
    <xf numFmtId="9" fontId="27" fillId="0" borderId="21" xfId="19" applyNumberFormat="1" applyFont="1" applyBorder="1" applyAlignment="1" applyProtection="1">
      <alignment horizontal="right" vertical="top"/>
    </xf>
    <xf numFmtId="4" fontId="27" fillId="0" borderId="21" xfId="75" applyNumberFormat="1" applyFont="1" applyFill="1" applyBorder="1" applyAlignment="1" applyProtection="1">
      <alignment horizontal="right" vertical="top"/>
    </xf>
    <xf numFmtId="0" fontId="28" fillId="3" borderId="21" xfId="19" applyFont="1" applyFill="1" applyBorder="1" applyAlignment="1" applyProtection="1">
      <alignment vertical="top"/>
    </xf>
    <xf numFmtId="0" fontId="27" fillId="0" borderId="22" xfId="19" applyFont="1" applyBorder="1" applyAlignment="1" applyProtection="1">
      <alignment horizontal="center" vertical="top"/>
    </xf>
    <xf numFmtId="4" fontId="27" fillId="0" borderId="21" xfId="19" applyNumberFormat="1" applyFont="1" applyBorder="1" applyAlignment="1" applyProtection="1">
      <alignment vertical="top"/>
    </xf>
    <xf numFmtId="0" fontId="28" fillId="0" borderId="21" xfId="19" applyFont="1" applyBorder="1" applyAlignment="1" applyProtection="1">
      <alignment horizontal="justify" vertical="top" wrapText="1"/>
    </xf>
    <xf numFmtId="0" fontId="27" fillId="0" borderId="21" xfId="43" applyFont="1" applyBorder="1" applyAlignment="1" applyProtection="1">
      <alignment horizontal="justify" vertical="top" wrapText="1"/>
    </xf>
    <xf numFmtId="0" fontId="29" fillId="0" borderId="21" xfId="43" applyFont="1" applyBorder="1" applyAlignment="1" applyProtection="1">
      <alignment horizontal="justify" vertical="top" wrapText="1"/>
    </xf>
    <xf numFmtId="4" fontId="29" fillId="0" borderId="21" xfId="19" applyNumberFormat="1" applyFont="1" applyFill="1" applyBorder="1" applyAlignment="1" applyProtection="1">
      <alignment horizontal="justify" vertical="top" wrapText="1"/>
    </xf>
    <xf numFmtId="0" fontId="29" fillId="0" borderId="21" xfId="19" applyFont="1" applyBorder="1" applyAlignment="1" applyProtection="1">
      <alignment vertical="top" wrapText="1"/>
    </xf>
    <xf numFmtId="174" fontId="18" fillId="0" borderId="0" xfId="72" applyNumberFormat="1" applyFill="1" applyAlignment="1" applyProtection="1">
      <alignment horizontal="center" vertical="top" wrapText="1"/>
    </xf>
    <xf numFmtId="0" fontId="18" fillId="0" borderId="0" xfId="72" applyFill="1" applyProtection="1">
      <alignment vertical="top" wrapText="1"/>
    </xf>
    <xf numFmtId="0" fontId="18" fillId="0" borderId="0" xfId="72" applyFill="1" applyAlignment="1" applyProtection="1"/>
    <xf numFmtId="173" fontId="18" fillId="0" borderId="0" xfId="72" applyNumberFormat="1" applyFill="1" applyAlignment="1" applyProtection="1"/>
    <xf numFmtId="3" fontId="18" fillId="0" borderId="0" xfId="72" applyNumberFormat="1" applyFill="1" applyAlignment="1" applyProtection="1"/>
    <xf numFmtId="4" fontId="18" fillId="0" borderId="0" xfId="72" applyNumberFormat="1" applyFill="1" applyAlignment="1" applyProtection="1"/>
    <xf numFmtId="4" fontId="33" fillId="0" borderId="0" xfId="72" applyNumberFormat="1" applyFont="1" applyFill="1" applyAlignment="1" applyProtection="1"/>
    <xf numFmtId="0" fontId="33" fillId="0" borderId="0" xfId="72" applyFont="1" applyFill="1" applyProtection="1">
      <alignment vertical="top" wrapText="1"/>
    </xf>
    <xf numFmtId="0" fontId="33" fillId="0" borderId="0" xfId="72" applyFont="1" applyFill="1" applyAlignment="1" applyProtection="1"/>
    <xf numFmtId="173" fontId="33" fillId="0" borderId="0" xfId="72" applyNumberFormat="1" applyFont="1" applyFill="1" applyAlignment="1" applyProtection="1"/>
    <xf numFmtId="169" fontId="33" fillId="0" borderId="0" xfId="72" applyNumberFormat="1" applyFont="1" applyFill="1" applyAlignment="1" applyProtection="1"/>
    <xf numFmtId="3" fontId="18" fillId="0" borderId="0" xfId="72" applyNumberFormat="1" applyFill="1" applyAlignment="1" applyProtection="1">
      <protection locked="0"/>
    </xf>
    <xf numFmtId="0" fontId="33" fillId="0" borderId="0" xfId="72" applyFont="1" applyFill="1" applyAlignment="1" applyProtection="1">
      <alignment vertical="top" wrapText="1"/>
    </xf>
    <xf numFmtId="9" fontId="18" fillId="0" borderId="0" xfId="72" applyNumberFormat="1" applyFill="1" applyAlignment="1" applyProtection="1"/>
    <xf numFmtId="0" fontId="18" fillId="0" borderId="17" xfId="72" applyFont="1" applyFill="1" applyBorder="1" applyProtection="1">
      <alignment vertical="top" wrapText="1"/>
    </xf>
    <xf numFmtId="0" fontId="18" fillId="0" borderId="17" xfId="72" applyFill="1" applyBorder="1" applyAlignment="1" applyProtection="1"/>
    <xf numFmtId="173" fontId="18" fillId="0" borderId="17" xfId="72" applyNumberFormat="1" applyFill="1" applyBorder="1" applyAlignment="1" applyProtection="1"/>
    <xf numFmtId="0" fontId="38" fillId="0" borderId="0" xfId="72" applyFont="1" applyFill="1" applyAlignment="1" applyProtection="1">
      <alignment horizontal="left" vertical="top" wrapText="1"/>
    </xf>
    <xf numFmtId="0" fontId="18" fillId="0" borderId="0" xfId="72" applyFill="1" applyAlignment="1" applyProtection="1">
      <alignment vertical="top" wrapText="1"/>
    </xf>
    <xf numFmtId="4" fontId="38" fillId="0" borderId="0" xfId="72" applyNumberFormat="1" applyFont="1" applyFill="1" applyAlignment="1" applyProtection="1">
      <alignment horizontal="left" vertical="top" wrapText="1"/>
    </xf>
    <xf numFmtId="0" fontId="18" fillId="0" borderId="0" xfId="72" applyFont="1" applyFill="1" applyAlignment="1" applyProtection="1">
      <alignment horizontal="right"/>
    </xf>
    <xf numFmtId="3" fontId="33" fillId="0" borderId="0" xfId="72" applyNumberFormat="1" applyFont="1" applyFill="1" applyAlignment="1" applyProtection="1">
      <protection locked="0"/>
    </xf>
    <xf numFmtId="4" fontId="15" fillId="0" borderId="0" xfId="72" applyNumberFormat="1" applyFont="1" applyFill="1" applyAlignment="1" applyProtection="1"/>
    <xf numFmtId="0" fontId="39" fillId="0" borderId="0" xfId="72" applyFont="1" applyFill="1" applyProtection="1">
      <alignment vertical="top" wrapText="1"/>
    </xf>
    <xf numFmtId="1" fontId="39" fillId="0" borderId="0" xfId="72" applyNumberFormat="1" applyFont="1" applyFill="1" applyAlignment="1" applyProtection="1"/>
    <xf numFmtId="1" fontId="38" fillId="0" borderId="0" xfId="72" applyNumberFormat="1" applyFont="1" applyFill="1" applyAlignment="1" applyProtection="1"/>
    <xf numFmtId="1" fontId="18" fillId="0" borderId="0" xfId="72" applyNumberFormat="1" applyFill="1" applyAlignment="1" applyProtection="1"/>
    <xf numFmtId="0" fontId="39" fillId="0" borderId="0" xfId="72" applyFont="1" applyFill="1" applyAlignment="1" applyProtection="1"/>
    <xf numFmtId="175" fontId="18" fillId="0" borderId="0" xfId="72" applyNumberFormat="1" applyFill="1" applyAlignment="1" applyProtection="1">
      <protection locked="0"/>
    </xf>
    <xf numFmtId="0" fontId="18" fillId="0" borderId="0" xfId="72" applyFont="1" applyFill="1" applyAlignment="1" applyProtection="1">
      <alignment wrapText="1"/>
    </xf>
    <xf numFmtId="0" fontId="39" fillId="0" borderId="0" xfId="72" applyFont="1" applyFill="1" applyAlignment="1" applyProtection="1">
      <alignment horizontal="left" vertical="top" wrapText="1"/>
    </xf>
    <xf numFmtId="0" fontId="39" fillId="0" borderId="17" xfId="72" applyFont="1" applyFill="1" applyBorder="1" applyAlignment="1" applyProtection="1"/>
    <xf numFmtId="1" fontId="39" fillId="0" borderId="17" xfId="72" applyNumberFormat="1" applyFont="1" applyFill="1" applyBorder="1" applyAlignment="1" applyProtection="1"/>
    <xf numFmtId="174" fontId="39" fillId="0" borderId="0" xfId="72" applyNumberFormat="1" applyFont="1" applyFill="1" applyAlignment="1" applyProtection="1">
      <alignment horizontal="center" vertical="top" wrapText="1"/>
    </xf>
    <xf numFmtId="0" fontId="53" fillId="0" borderId="0" xfId="72" applyFont="1" applyFill="1" applyProtection="1">
      <alignment vertical="top" wrapText="1"/>
    </xf>
    <xf numFmtId="1" fontId="18" fillId="0" borderId="17" xfId="72" applyNumberFormat="1" applyFill="1" applyBorder="1" applyAlignment="1" applyProtection="1"/>
    <xf numFmtId="173" fontId="39" fillId="0" borderId="0" xfId="72" applyNumberFormat="1" applyFont="1" applyFill="1" applyAlignment="1" applyProtection="1"/>
    <xf numFmtId="0" fontId="55" fillId="0" borderId="0" xfId="72" applyFont="1" applyFill="1" applyProtection="1">
      <alignment vertical="top" wrapText="1"/>
    </xf>
    <xf numFmtId="0" fontId="39" fillId="0" borderId="0" xfId="72" applyFont="1" applyFill="1" applyAlignment="1" applyProtection="1">
      <alignment horizontal="right" vertical="top" wrapText="1"/>
    </xf>
    <xf numFmtId="0" fontId="39" fillId="0" borderId="0" xfId="72" applyFont="1" applyFill="1" applyAlignment="1" applyProtection="1">
      <alignment vertical="top" wrapText="1"/>
    </xf>
    <xf numFmtId="0" fontId="39" fillId="0" borderId="17" xfId="72" applyFont="1" applyFill="1" applyBorder="1" applyProtection="1">
      <alignment vertical="top" wrapText="1"/>
    </xf>
    <xf numFmtId="4" fontId="39" fillId="0" borderId="0" xfId="72" applyNumberFormat="1" applyFont="1" applyFill="1" applyAlignment="1" applyProtection="1"/>
    <xf numFmtId="0" fontId="0" fillId="0" borderId="0" xfId="31" applyFont="1" applyProtection="1"/>
    <xf numFmtId="0" fontId="0" fillId="0" borderId="0" xfId="31" applyFont="1" applyAlignment="1" applyProtection="1">
      <alignment horizontal="left" vertical="top"/>
    </xf>
    <xf numFmtId="0" fontId="0" fillId="0" borderId="0" xfId="31" applyFont="1" applyAlignment="1" applyProtection="1">
      <alignment horizontal="left" wrapText="1"/>
    </xf>
    <xf numFmtId="0" fontId="57" fillId="0" borderId="0" xfId="31" applyFont="1" applyProtection="1"/>
    <xf numFmtId="0" fontId="0" fillId="0" borderId="0" xfId="31" applyFont="1" applyAlignment="1" applyProtection="1">
      <alignment horizontal="center"/>
    </xf>
    <xf numFmtId="0" fontId="0" fillId="0" borderId="0" xfId="31" applyFont="1" applyAlignment="1" applyProtection="1">
      <alignment horizontal="justify" vertical="top" wrapText="1"/>
    </xf>
    <xf numFmtId="0" fontId="35" fillId="0" borderId="0" xfId="31" applyFont="1" applyAlignment="1" applyProtection="1">
      <alignment horizontal="left" vertical="top" wrapText="1"/>
    </xf>
    <xf numFmtId="0" fontId="18" fillId="0" borderId="0" xfId="31" applyFont="1" applyAlignment="1" applyProtection="1">
      <alignment horizontal="left" vertical="top" wrapText="1"/>
    </xf>
    <xf numFmtId="0" fontId="37" fillId="0" borderId="0" xfId="31" applyFont="1" applyAlignment="1" applyProtection="1">
      <alignment horizontal="left" vertical="top" wrapText="1"/>
    </xf>
    <xf numFmtId="0" fontId="59" fillId="0" borderId="0" xfId="31" applyFont="1" applyAlignment="1" applyProtection="1">
      <alignment vertical="top" wrapText="1"/>
    </xf>
    <xf numFmtId="0" fontId="59" fillId="0" borderId="0" xfId="0" applyFont="1" applyAlignment="1" applyProtection="1">
      <alignment vertical="top" wrapText="1"/>
    </xf>
    <xf numFmtId="0" fontId="0" fillId="0" borderId="0" xfId="0" applyProtection="1"/>
    <xf numFmtId="0" fontId="36" fillId="0" borderId="24" xfId="31" applyFont="1" applyBorder="1" applyAlignment="1" applyProtection="1">
      <alignment horizontal="center" vertical="top"/>
    </xf>
    <xf numFmtId="0" fontId="36" fillId="0" borderId="25" xfId="31" applyFont="1" applyBorder="1" applyAlignment="1" applyProtection="1">
      <alignment horizontal="justify" vertical="top"/>
    </xf>
    <xf numFmtId="0" fontId="36" fillId="0" borderId="25" xfId="31" applyFont="1" applyBorder="1" applyAlignment="1" applyProtection="1">
      <alignment horizontal="center"/>
    </xf>
    <xf numFmtId="0" fontId="36" fillId="0" borderId="25" xfId="31" applyFont="1" applyBorder="1" applyAlignment="1" applyProtection="1">
      <alignment horizontal="right"/>
    </xf>
    <xf numFmtId="4" fontId="36" fillId="0" borderId="25" xfId="31" applyNumberFormat="1" applyFont="1" applyBorder="1" applyAlignment="1" applyProtection="1">
      <alignment horizontal="right"/>
      <protection locked="0"/>
    </xf>
    <xf numFmtId="4" fontId="36" fillId="0" borderId="26" xfId="31" applyNumberFormat="1" applyFont="1" applyBorder="1" applyAlignment="1" applyProtection="1">
      <alignment horizontal="center"/>
    </xf>
    <xf numFmtId="0" fontId="86" fillId="0" borderId="0" xfId="31" applyProtection="1"/>
    <xf numFmtId="3" fontId="18" fillId="0" borderId="0" xfId="31" applyNumberFormat="1" applyFont="1" applyAlignment="1" applyProtection="1">
      <alignment horizontal="left" vertical="top" wrapText="1"/>
    </xf>
    <xf numFmtId="0" fontId="39" fillId="0" borderId="0" xfId="31" applyFont="1" applyAlignment="1" applyProtection="1">
      <alignment horizontal="left" vertical="top" wrapText="1"/>
    </xf>
    <xf numFmtId="3" fontId="39" fillId="0" borderId="0" xfId="31" applyNumberFormat="1" applyFont="1" applyAlignment="1" applyProtection="1">
      <alignment horizontal="left" vertical="top" wrapText="1"/>
    </xf>
    <xf numFmtId="3" fontId="58" fillId="0" borderId="0" xfId="31" applyNumberFormat="1" applyFont="1" applyProtection="1"/>
    <xf numFmtId="0" fontId="18" fillId="0" borderId="23" xfId="31" applyFont="1" applyBorder="1" applyAlignment="1" applyProtection="1">
      <alignment horizontal="left" vertical="top" wrapText="1"/>
    </xf>
    <xf numFmtId="0" fontId="18" fillId="0" borderId="23" xfId="72" applyFill="1" applyBorder="1" applyAlignment="1" applyProtection="1"/>
    <xf numFmtId="9" fontId="18" fillId="0" borderId="23" xfId="72" applyNumberFormat="1" applyFill="1" applyBorder="1" applyAlignment="1" applyProtection="1"/>
    <xf numFmtId="4" fontId="18" fillId="0" borderId="23" xfId="72" applyNumberFormat="1" applyFill="1" applyBorder="1" applyAlignment="1" applyProtection="1"/>
    <xf numFmtId="0" fontId="61" fillId="0" borderId="0" xfId="31" applyFont="1" applyAlignment="1" applyProtection="1">
      <alignment horizontal="left" wrapText="1"/>
    </xf>
    <xf numFmtId="0" fontId="23" fillId="0" borderId="0" xfId="50" applyFont="1" applyAlignment="1" applyProtection="1">
      <alignment horizontal="right" vertical="top"/>
    </xf>
    <xf numFmtId="0" fontId="23" fillId="0" borderId="0" xfId="50" applyFont="1" applyAlignment="1" applyProtection="1">
      <alignment wrapText="1"/>
    </xf>
    <xf numFmtId="0" fontId="23" fillId="0" borderId="0" xfId="50" applyFont="1" applyProtection="1"/>
    <xf numFmtId="0" fontId="63" fillId="0" borderId="0" xfId="48" applyFont="1" applyAlignment="1" applyProtection="1">
      <alignment horizontal="left" vertical="top" wrapText="1"/>
    </xf>
    <xf numFmtId="0" fontId="23" fillId="0" borderId="0" xfId="50" applyFont="1" applyAlignment="1" applyProtection="1">
      <alignment vertical="top" wrapText="1"/>
    </xf>
    <xf numFmtId="0" fontId="24" fillId="0" borderId="0" xfId="50" applyFont="1" applyAlignment="1" applyProtection="1">
      <alignment horizontal="left" vertical="center" wrapText="1"/>
    </xf>
    <xf numFmtId="0" fontId="23" fillId="0" borderId="0" xfId="50" applyFont="1" applyAlignment="1" applyProtection="1">
      <alignment horizontal="left" vertical="center"/>
    </xf>
    <xf numFmtId="0" fontId="23" fillId="0" borderId="0" xfId="50" applyFont="1" applyAlignment="1" applyProtection="1">
      <alignment horizontal="left" vertical="center" wrapText="1"/>
    </xf>
    <xf numFmtId="0" fontId="24" fillId="0" borderId="0" xfId="50" applyFont="1" applyAlignment="1" applyProtection="1">
      <alignment horizontal="right" vertical="center"/>
    </xf>
    <xf numFmtId="0" fontId="23" fillId="0" borderId="0" xfId="50" applyFont="1" applyAlignment="1" applyProtection="1">
      <alignment horizontal="right" vertical="center"/>
    </xf>
    <xf numFmtId="0" fontId="24" fillId="0" borderId="0" xfId="50" applyFont="1" applyAlignment="1" applyProtection="1">
      <alignment horizontal="left" vertical="top"/>
    </xf>
    <xf numFmtId="0" fontId="24" fillId="0" borderId="0" xfId="50" applyFont="1" applyAlignment="1" applyProtection="1">
      <alignment wrapText="1"/>
    </xf>
    <xf numFmtId="0" fontId="24" fillId="0" borderId="0" xfId="50" applyFont="1" applyProtection="1"/>
    <xf numFmtId="0" fontId="24" fillId="3" borderId="25" xfId="50" applyFont="1" applyFill="1" applyBorder="1" applyAlignment="1" applyProtection="1">
      <alignment horizontal="left" vertical="center"/>
    </xf>
    <xf numFmtId="0" fontId="23" fillId="3" borderId="25" xfId="50" applyFont="1" applyFill="1" applyBorder="1" applyAlignment="1" applyProtection="1">
      <alignment horizontal="left" vertical="center"/>
    </xf>
    <xf numFmtId="0" fontId="24" fillId="3" borderId="25" xfId="50" applyFont="1" applyFill="1" applyBorder="1" applyAlignment="1" applyProtection="1">
      <alignment horizontal="right" vertical="center"/>
    </xf>
    <xf numFmtId="0" fontId="23" fillId="0" borderId="27" xfId="50" applyFont="1" applyBorder="1" applyAlignment="1" applyProtection="1">
      <alignment wrapText="1"/>
    </xf>
    <xf numFmtId="0" fontId="23" fillId="0" borderId="27" xfId="50" applyFont="1" applyBorder="1" applyProtection="1"/>
    <xf numFmtId="0" fontId="24" fillId="0" borderId="0" xfId="50" applyFont="1" applyAlignment="1" applyProtection="1">
      <alignment horizontal="center" vertical="center"/>
    </xf>
    <xf numFmtId="0" fontId="24" fillId="0" borderId="0" xfId="50" applyFont="1" applyAlignment="1" applyProtection="1">
      <alignment vertical="center"/>
    </xf>
    <xf numFmtId="169" fontId="24" fillId="0" borderId="0" xfId="50" applyNumberFormat="1" applyFont="1" applyAlignment="1" applyProtection="1">
      <alignment vertical="center"/>
    </xf>
    <xf numFmtId="49" fontId="24" fillId="0" borderId="0" xfId="50" applyNumberFormat="1" applyFont="1" applyAlignment="1" applyProtection="1">
      <alignment horizontal="left" vertical="center"/>
    </xf>
    <xf numFmtId="169" fontId="23" fillId="0" borderId="0" xfId="50" applyNumberFormat="1" applyFont="1" applyProtection="1"/>
    <xf numFmtId="0" fontId="23" fillId="3" borderId="25" xfId="50" applyFont="1" applyFill="1" applyBorder="1" applyAlignment="1" applyProtection="1">
      <alignment horizontal="center" vertical="center"/>
    </xf>
    <xf numFmtId="169" fontId="24" fillId="3" borderId="25" xfId="50" applyNumberFormat="1" applyFont="1" applyFill="1" applyBorder="1" applyAlignment="1" applyProtection="1">
      <alignment horizontal="right" vertical="center"/>
    </xf>
    <xf numFmtId="0" fontId="64" fillId="0" borderId="0" xfId="48" applyFont="1" applyAlignment="1" applyProtection="1">
      <alignment horizontal="right" vertical="top"/>
    </xf>
    <xf numFmtId="0" fontId="64" fillId="0" borderId="0" xfId="48" applyFont="1" applyAlignment="1" applyProtection="1">
      <alignment vertical="top" wrapText="1"/>
    </xf>
    <xf numFmtId="0" fontId="64" fillId="0" borderId="0" xfId="48" applyFont="1" applyAlignment="1" applyProtection="1">
      <alignment horizontal="center"/>
    </xf>
    <xf numFmtId="0" fontId="64" fillId="0" borderId="0" xfId="48" applyFont="1" applyProtection="1"/>
    <xf numFmtId="49" fontId="65" fillId="0" borderId="0" xfId="2" applyNumberFormat="1" applyFont="1" applyAlignment="1" applyProtection="1">
      <alignment horizontal="left" vertical="top" wrapText="1" readingOrder="1"/>
    </xf>
    <xf numFmtId="0" fontId="61" fillId="0" borderId="0" xfId="20" applyFont="1" applyAlignment="1" applyProtection="1">
      <alignment horizontal="center"/>
    </xf>
    <xf numFmtId="169" fontId="61" fillId="0" borderId="0" xfId="20" applyNumberFormat="1" applyFont="1" applyAlignment="1" applyProtection="1">
      <alignment horizontal="right"/>
    </xf>
    <xf numFmtId="0" fontId="86" fillId="0" borderId="0" xfId="20" applyAlignment="1" applyProtection="1">
      <alignment horizontal="right"/>
    </xf>
    <xf numFmtId="0" fontId="61" fillId="0" borderId="0" xfId="20" applyFont="1" applyAlignment="1" applyProtection="1">
      <alignment horizontal="left" vertical="top" wrapText="1"/>
    </xf>
    <xf numFmtId="0" fontId="64" fillId="0" borderId="0" xfId="48" applyFont="1" applyAlignment="1" applyProtection="1">
      <alignment horizontal="left" vertical="top" wrapText="1"/>
    </xf>
    <xf numFmtId="0" fontId="64" fillId="0" borderId="0" xfId="48" applyFont="1" applyAlignment="1" applyProtection="1">
      <alignment horizontal="justify"/>
    </xf>
    <xf numFmtId="0" fontId="64" fillId="0" borderId="0" xfId="48" applyFont="1" applyAlignment="1" applyProtection="1">
      <alignment horizontal="justify" vertical="top"/>
    </xf>
    <xf numFmtId="0" fontId="64" fillId="0" borderId="0" xfId="48" applyFont="1" applyAlignment="1" applyProtection="1">
      <alignment horizontal="left" vertical="center" indent="1"/>
    </xf>
    <xf numFmtId="0" fontId="64" fillId="0" borderId="0" xfId="48" applyFont="1" applyAlignment="1" applyProtection="1">
      <alignment horizontal="justify" vertical="center"/>
    </xf>
    <xf numFmtId="0" fontId="64" fillId="0" borderId="0" xfId="37" applyFont="1" applyProtection="1"/>
    <xf numFmtId="49" fontId="64" fillId="0" borderId="0" xfId="37" applyNumberFormat="1" applyFont="1" applyAlignment="1" applyProtection="1">
      <alignment horizontal="left" vertical="top" wrapText="1"/>
    </xf>
    <xf numFmtId="0" fontId="64" fillId="0" borderId="0" xfId="37" applyFont="1" applyAlignment="1" applyProtection="1">
      <alignment horizontal="center"/>
    </xf>
    <xf numFmtId="0" fontId="64" fillId="0" borderId="0" xfId="37" applyFont="1" applyAlignment="1" applyProtection="1">
      <alignment horizontal="right"/>
      <protection locked="0"/>
    </xf>
    <xf numFmtId="4" fontId="64" fillId="0" borderId="0" xfId="37" applyNumberFormat="1" applyFont="1" applyProtection="1"/>
    <xf numFmtId="174" fontId="65" fillId="0" borderId="0" xfId="2" applyNumberFormat="1" applyFont="1" applyAlignment="1" applyProtection="1">
      <alignment horizontal="right" vertical="top" readingOrder="1"/>
    </xf>
    <xf numFmtId="49" fontId="65" fillId="0" borderId="0" xfId="2" applyNumberFormat="1" applyFont="1" applyAlignment="1" applyProtection="1">
      <alignment horizontal="center"/>
    </xf>
    <xf numFmtId="49" fontId="65" fillId="0" borderId="0" xfId="2" applyNumberFormat="1" applyFont="1" applyAlignment="1" applyProtection="1">
      <alignment horizontal="right" vertical="top"/>
      <protection locked="0"/>
    </xf>
    <xf numFmtId="169" fontId="65" fillId="0" borderId="0" xfId="2" applyNumberFormat="1" applyFont="1" applyAlignment="1" applyProtection="1"/>
    <xf numFmtId="49" fontId="65" fillId="0" borderId="0" xfId="2" applyNumberFormat="1" applyFont="1" applyAlignment="1" applyProtection="1">
      <alignment vertical="top"/>
    </xf>
    <xf numFmtId="0" fontId="61" fillId="0" borderId="0" xfId="24" applyFont="1" applyAlignment="1" applyProtection="1">
      <alignment horizontal="right" vertical="top"/>
    </xf>
    <xf numFmtId="49" fontId="61" fillId="0" borderId="0" xfId="24" applyNumberFormat="1" applyFont="1" applyAlignment="1" applyProtection="1">
      <alignment horizontal="left" vertical="top" wrapText="1"/>
    </xf>
    <xf numFmtId="0" fontId="61" fillId="0" borderId="0" xfId="24" applyFont="1" applyAlignment="1" applyProtection="1">
      <alignment horizontal="center"/>
    </xf>
    <xf numFmtId="169" fontId="61" fillId="0" borderId="0" xfId="24" applyNumberFormat="1" applyFont="1" applyAlignment="1" applyProtection="1">
      <alignment horizontal="right"/>
      <protection locked="0"/>
    </xf>
    <xf numFmtId="169" fontId="61" fillId="0" borderId="0" xfId="24" applyNumberFormat="1" applyFont="1" applyProtection="1"/>
    <xf numFmtId="4" fontId="86" fillId="0" borderId="0" xfId="24" applyNumberFormat="1" applyProtection="1"/>
    <xf numFmtId="0" fontId="86" fillId="0" borderId="0" xfId="24" applyProtection="1"/>
    <xf numFmtId="4" fontId="65" fillId="0" borderId="0" xfId="2" applyNumberFormat="1" applyFont="1" applyAlignment="1" applyProtection="1">
      <alignment horizontal="right"/>
      <protection locked="0"/>
    </xf>
    <xf numFmtId="169" fontId="65" fillId="0" borderId="0" xfId="2" applyNumberFormat="1" applyFont="1" applyAlignment="1" applyProtection="1">
      <alignment horizontal="right"/>
    </xf>
    <xf numFmtId="0" fontId="66" fillId="0" borderId="0" xfId="37" applyFont="1" applyAlignment="1" applyProtection="1">
      <alignment vertical="center" wrapText="1"/>
    </xf>
    <xf numFmtId="0" fontId="64" fillId="0" borderId="0" xfId="37" applyFont="1" applyAlignment="1" applyProtection="1">
      <alignment horizontal="center"/>
      <protection locked="0"/>
    </xf>
    <xf numFmtId="0" fontId="64" fillId="0" borderId="0" xfId="37" applyFont="1" applyAlignment="1" applyProtection="1">
      <alignment wrapText="1"/>
    </xf>
    <xf numFmtId="174" fontId="86" fillId="0" borderId="0" xfId="20" applyNumberFormat="1" applyProtection="1"/>
    <xf numFmtId="0" fontId="2" fillId="0" borderId="0" xfId="2" applyNumberFormat="1" applyFont="1" applyAlignment="1" applyProtection="1">
      <alignment wrapText="1"/>
    </xf>
    <xf numFmtId="0" fontId="0" fillId="0" borderId="0" xfId="37" applyFont="1" applyAlignment="1" applyProtection="1">
      <alignment horizontal="center"/>
    </xf>
    <xf numFmtId="0" fontId="0" fillId="0" borderId="0" xfId="37" applyFont="1" applyAlignment="1" applyProtection="1">
      <alignment horizontal="right"/>
      <protection locked="0"/>
    </xf>
    <xf numFmtId="169" fontId="86" fillId="0" borderId="0" xfId="20" applyNumberFormat="1" applyProtection="1"/>
    <xf numFmtId="0" fontId="0" fillId="0" borderId="0" xfId="37" applyFont="1" applyProtection="1"/>
    <xf numFmtId="0" fontId="0" fillId="0" borderId="0" xfId="37" applyFont="1" applyAlignment="1" applyProtection="1">
      <alignment wrapText="1"/>
    </xf>
    <xf numFmtId="174" fontId="86" fillId="0" borderId="0" xfId="20" applyNumberFormat="1" applyAlignment="1" applyProtection="1">
      <alignment vertical="top"/>
    </xf>
    <xf numFmtId="0" fontId="64" fillId="0" borderId="0" xfId="37" applyFont="1" applyAlignment="1" applyProtection="1">
      <alignment vertical="center" wrapText="1"/>
    </xf>
    <xf numFmtId="0" fontId="64" fillId="0" borderId="0" xfId="37" applyFont="1" applyAlignment="1" applyProtection="1">
      <alignment horizontal="center" vertical="center"/>
    </xf>
    <xf numFmtId="0" fontId="0" fillId="0" borderId="0" xfId="37" applyFont="1" applyAlignment="1" applyProtection="1">
      <alignment horizontal="center" vertical="center"/>
    </xf>
    <xf numFmtId="169" fontId="0" fillId="2" borderId="1" xfId="1" applyNumberFormat="1" applyFont="1" applyAlignment="1" applyProtection="1">
      <alignment horizontal="right"/>
      <protection locked="0"/>
    </xf>
    <xf numFmtId="0" fontId="64" fillId="0" borderId="0" xfId="37" applyFont="1" applyProtection="1">
      <protection locked="0"/>
    </xf>
    <xf numFmtId="0" fontId="64" fillId="0" borderId="0" xfId="37" applyFont="1" applyAlignment="1" applyProtection="1">
      <alignment vertical="top" wrapText="1"/>
    </xf>
    <xf numFmtId="49" fontId="64" fillId="0" borderId="0" xfId="37" applyNumberFormat="1" applyFont="1" applyAlignment="1" applyProtection="1">
      <alignment vertical="top" wrapText="1"/>
    </xf>
    <xf numFmtId="0" fontId="64" fillId="0" borderId="0" xfId="37" applyFont="1" applyAlignment="1" applyProtection="1">
      <alignment vertical="top"/>
    </xf>
    <xf numFmtId="0" fontId="0" fillId="0" borderId="0" xfId="37" applyFont="1" applyAlignment="1" applyProtection="1">
      <alignment vertical="top"/>
    </xf>
    <xf numFmtId="49" fontId="8" fillId="0" borderId="0" xfId="6" applyNumberFormat="1" applyFont="1" applyAlignment="1" applyProtection="1">
      <alignment horizontal="center" vertical="top"/>
    </xf>
    <xf numFmtId="49" fontId="8" fillId="0" borderId="0" xfId="6" applyNumberFormat="1" applyFont="1" applyAlignment="1" applyProtection="1">
      <alignment vertical="top" wrapText="1"/>
    </xf>
    <xf numFmtId="0" fontId="67" fillId="0" borderId="0" xfId="6" applyFont="1" applyAlignment="1" applyProtection="1">
      <alignment horizontal="center"/>
    </xf>
    <xf numFmtId="177" fontId="8" fillId="0" borderId="0" xfId="6" applyNumberFormat="1" applyFont="1" applyProtection="1">
      <protection locked="0"/>
    </xf>
    <xf numFmtId="177" fontId="8" fillId="0" borderId="15" xfId="6" applyNumberFormat="1" applyFont="1" applyBorder="1" applyProtection="1"/>
    <xf numFmtId="0" fontId="86" fillId="0" borderId="0" xfId="6" applyProtection="1"/>
    <xf numFmtId="49" fontId="67" fillId="0" borderId="0" xfId="6" applyNumberFormat="1" applyFont="1" applyAlignment="1" applyProtection="1">
      <alignment horizontal="left" vertical="top" wrapText="1"/>
    </xf>
    <xf numFmtId="169" fontId="0" fillId="2" borderId="0" xfId="1" applyNumberFormat="1" applyFont="1" applyBorder="1" applyAlignment="1" applyProtection="1">
      <alignment horizontal="right"/>
      <protection locked="0"/>
    </xf>
    <xf numFmtId="0" fontId="64" fillId="0" borderId="0" xfId="37" applyFont="1" applyAlignment="1" applyProtection="1">
      <alignment horizontal="right" vertical="top"/>
    </xf>
    <xf numFmtId="0" fontId="64" fillId="0" borderId="0" xfId="37" applyFont="1" applyAlignment="1" applyProtection="1">
      <alignment horizontal="right"/>
    </xf>
    <xf numFmtId="0" fontId="68" fillId="0" borderId="0" xfId="37" applyFont="1" applyProtection="1"/>
    <xf numFmtId="0" fontId="64" fillId="0" borderId="0" xfId="15" applyFont="1" applyAlignment="1" applyProtection="1">
      <alignment horizontal="left" vertical="top" wrapText="1"/>
    </xf>
    <xf numFmtId="0" fontId="64" fillId="0" borderId="0" xfId="15" applyFont="1" applyAlignment="1" applyProtection="1">
      <alignment horizontal="center"/>
    </xf>
    <xf numFmtId="0" fontId="64" fillId="0" borderId="0" xfId="15" applyFont="1" applyAlignment="1" applyProtection="1">
      <alignment horizontal="right"/>
      <protection locked="0"/>
    </xf>
    <xf numFmtId="4" fontId="64" fillId="0" borderId="0" xfId="15" applyNumberFormat="1" applyFont="1" applyAlignment="1" applyProtection="1">
      <alignment horizontal="right"/>
    </xf>
    <xf numFmtId="0" fontId="64" fillId="0" borderId="0" xfId="37" applyFont="1" applyAlignment="1" applyProtection="1">
      <alignment horizontal="left" vertical="center" wrapText="1"/>
    </xf>
    <xf numFmtId="49" fontId="64" fillId="0" borderId="0" xfId="15" applyNumberFormat="1" applyFont="1" applyAlignment="1" applyProtection="1">
      <alignment horizontal="left" wrapText="1"/>
    </xf>
    <xf numFmtId="0" fontId="64" fillId="0" borderId="0" xfId="15" applyFont="1" applyAlignment="1" applyProtection="1">
      <alignment horizontal="center" wrapText="1"/>
    </xf>
    <xf numFmtId="4" fontId="64" fillId="0" borderId="0" xfId="15" applyNumberFormat="1" applyFont="1" applyProtection="1"/>
    <xf numFmtId="174" fontId="86" fillId="0" borderId="0" xfId="30" applyNumberFormat="1" applyAlignment="1" applyProtection="1">
      <alignment horizontal="right" vertical="top"/>
    </xf>
    <xf numFmtId="0" fontId="64" fillId="0" borderId="0" xfId="15" applyFont="1" applyAlignment="1" applyProtection="1">
      <alignment horizontal="right"/>
    </xf>
    <xf numFmtId="169" fontId="0" fillId="2" borderId="1" xfId="1" applyNumberFormat="1" applyFont="1" applyProtection="1">
      <alignment horizontal="right" readingOrder="1"/>
      <protection locked="0"/>
    </xf>
    <xf numFmtId="0" fontId="64" fillId="0" borderId="0" xfId="15" applyFont="1" applyAlignment="1" applyProtection="1">
      <alignment vertical="top" wrapText="1"/>
    </xf>
    <xf numFmtId="0" fontId="64" fillId="0" borderId="0" xfId="37" applyFont="1" applyAlignment="1" applyProtection="1">
      <alignment horizontal="left" vertical="top" wrapText="1"/>
    </xf>
    <xf numFmtId="169" fontId="86" fillId="0" borderId="0" xfId="20" applyNumberFormat="1" applyAlignment="1" applyProtection="1">
      <alignment horizontal="center"/>
      <protection locked="0"/>
    </xf>
    <xf numFmtId="0" fontId="64" fillId="0" borderId="0" xfId="8" applyFont="1" applyProtection="1"/>
    <xf numFmtId="177" fontId="8" fillId="0" borderId="0" xfId="6" applyNumberFormat="1" applyFont="1" applyProtection="1"/>
    <xf numFmtId="0" fontId="67" fillId="0" borderId="0" xfId="6" applyFont="1" applyProtection="1"/>
    <xf numFmtId="169" fontId="0" fillId="2" borderId="28" xfId="1" applyNumberFormat="1" applyFont="1" applyBorder="1" applyProtection="1">
      <alignment horizontal="right" readingOrder="1"/>
      <protection locked="0"/>
    </xf>
    <xf numFmtId="4" fontId="0" fillId="0" borderId="0" xfId="37" applyNumberFormat="1" applyFont="1" applyAlignment="1" applyProtection="1">
      <alignment horizontal="right"/>
      <protection locked="0"/>
    </xf>
    <xf numFmtId="174" fontId="86" fillId="0" borderId="0" xfId="20" applyNumberFormat="1" applyAlignment="1" applyProtection="1">
      <alignment horizontal="right" vertical="top"/>
    </xf>
    <xf numFmtId="0" fontId="0" fillId="0" borderId="0" xfId="37" applyFont="1" applyAlignment="1" applyProtection="1">
      <alignment vertical="top" wrapText="1"/>
    </xf>
    <xf numFmtId="4" fontId="0" fillId="0" borderId="1" xfId="1" applyFont="1" applyFill="1" applyAlignment="1" applyProtection="1">
      <alignment horizontal="right"/>
      <protection locked="0"/>
    </xf>
    <xf numFmtId="49" fontId="0" fillId="0" borderId="0" xfId="37" applyNumberFormat="1" applyFont="1" applyAlignment="1" applyProtection="1">
      <alignment vertical="top" wrapText="1" readingOrder="1"/>
    </xf>
    <xf numFmtId="0" fontId="61" fillId="0" borderId="0" xfId="20" applyFont="1" applyAlignment="1" applyProtection="1">
      <alignment horizontal="right" vertical="top"/>
    </xf>
    <xf numFmtId="169" fontId="61" fillId="0" borderId="0" xfId="20" applyNumberFormat="1" applyFont="1" applyAlignment="1" applyProtection="1">
      <alignment horizontal="right"/>
      <protection locked="0"/>
    </xf>
    <xf numFmtId="169" fontId="1" fillId="2" borderId="1" xfId="1" applyNumberFormat="1" applyAlignment="1" applyProtection="1">
      <alignment horizontal="right"/>
      <protection locked="0"/>
    </xf>
    <xf numFmtId="174" fontId="70" fillId="0" borderId="0" xfId="20" applyNumberFormat="1" applyFont="1" applyAlignment="1" applyProtection="1">
      <alignment horizontal="right" vertical="top"/>
    </xf>
    <xf numFmtId="49" fontId="71" fillId="0" borderId="0" xfId="33" applyNumberFormat="1" applyFont="1" applyAlignment="1" applyProtection="1">
      <alignment wrapText="1"/>
    </xf>
    <xf numFmtId="0" fontId="64" fillId="0" borderId="0" xfId="10" applyFont="1" applyAlignment="1" applyProtection="1">
      <alignment horizontal="center"/>
    </xf>
    <xf numFmtId="0" fontId="64" fillId="0" borderId="0" xfId="10" applyFont="1" applyAlignment="1" applyProtection="1">
      <alignment horizontal="right"/>
      <protection locked="0"/>
    </xf>
    <xf numFmtId="0" fontId="64" fillId="0" borderId="0" xfId="10" applyFont="1" applyAlignment="1" applyProtection="1">
      <alignment horizontal="right"/>
    </xf>
    <xf numFmtId="0" fontId="64" fillId="0" borderId="0" xfId="10" applyFont="1" applyProtection="1"/>
    <xf numFmtId="0" fontId="0" fillId="0" borderId="0" xfId="37" applyFont="1" applyAlignment="1" applyProtection="1">
      <alignment horizontal="left" wrapText="1"/>
    </xf>
    <xf numFmtId="169" fontId="70" fillId="2" borderId="1" xfId="1" applyNumberFormat="1" applyFont="1" applyAlignment="1" applyProtection="1">
      <alignment horizontal="right"/>
      <protection locked="0"/>
    </xf>
    <xf numFmtId="49" fontId="67" fillId="0" borderId="0" xfId="6" applyNumberFormat="1" applyFont="1" applyAlignment="1" applyProtection="1">
      <alignment vertical="top" wrapText="1"/>
    </xf>
    <xf numFmtId="169" fontId="70" fillId="0" borderId="0" xfId="20" applyNumberFormat="1" applyFont="1" applyAlignment="1" applyProtection="1">
      <alignment horizontal="right"/>
    </xf>
    <xf numFmtId="174" fontId="86" fillId="0" borderId="0" xfId="21" applyNumberFormat="1" applyAlignment="1" applyProtection="1">
      <alignment vertical="top"/>
    </xf>
    <xf numFmtId="0" fontId="64" fillId="0" borderId="0" xfId="8" applyFont="1" applyAlignment="1" applyProtection="1">
      <alignment horizontal="center" wrapText="1"/>
    </xf>
    <xf numFmtId="0" fontId="64" fillId="0" borderId="0" xfId="14" applyFont="1" applyAlignment="1" applyProtection="1">
      <alignment horizontal="right"/>
      <protection locked="0"/>
    </xf>
    <xf numFmtId="0" fontId="86" fillId="0" borderId="0" xfId="8" applyProtection="1"/>
    <xf numFmtId="0" fontId="61" fillId="0" borderId="0" xfId="21" applyFont="1" applyAlignment="1" applyProtection="1">
      <alignment vertical="top" wrapText="1"/>
    </xf>
    <xf numFmtId="0" fontId="61" fillId="0" borderId="0" xfId="21" applyFont="1" applyAlignment="1" applyProtection="1">
      <alignment horizontal="center"/>
    </xf>
    <xf numFmtId="169" fontId="61" fillId="0" borderId="0" xfId="21" applyNumberFormat="1" applyFont="1" applyAlignment="1" applyProtection="1">
      <alignment horizontal="right"/>
      <protection locked="0"/>
    </xf>
    <xf numFmtId="0" fontId="86" fillId="0" borderId="0" xfId="21" applyAlignment="1" applyProtection="1">
      <alignment horizontal="right"/>
    </xf>
    <xf numFmtId="0" fontId="72" fillId="0" borderId="0" xfId="37" applyFont="1" applyAlignment="1" applyProtection="1">
      <alignment horizontal="center" wrapText="1"/>
    </xf>
    <xf numFmtId="0" fontId="4" fillId="0" borderId="0" xfId="37" applyProtection="1">
      <protection locked="0"/>
    </xf>
    <xf numFmtId="0" fontId="4" fillId="0" borderId="0" xfId="37" applyProtection="1"/>
    <xf numFmtId="0" fontId="64" fillId="0" borderId="0" xfId="37" applyFont="1" applyAlignment="1" applyProtection="1">
      <alignment horizontal="center" vertical="center" wrapText="1"/>
    </xf>
    <xf numFmtId="0" fontId="66" fillId="0" borderId="0" xfId="37" applyFont="1" applyAlignment="1" applyProtection="1">
      <alignment horizontal="left" vertical="top" wrapText="1"/>
    </xf>
    <xf numFmtId="0" fontId="75" fillId="0" borderId="0" xfId="37" applyFont="1" applyAlignment="1" applyProtection="1">
      <alignment horizontal="left" vertical="top" wrapText="1"/>
    </xf>
    <xf numFmtId="0" fontId="73" fillId="0" borderId="0" xfId="37" applyFont="1" applyAlignment="1" applyProtection="1">
      <alignment horizontal="left" vertical="top" wrapText="1"/>
    </xf>
    <xf numFmtId="0" fontId="64" fillId="0" borderId="0" xfId="37" applyFont="1" applyAlignment="1" applyProtection="1">
      <alignment horizontal="center" wrapText="1"/>
    </xf>
    <xf numFmtId="169" fontId="86" fillId="0" borderId="0" xfId="20" applyNumberFormat="1" applyAlignment="1" applyProtection="1">
      <alignment horizontal="right"/>
    </xf>
    <xf numFmtId="174" fontId="86" fillId="0" borderId="0" xfId="24" applyNumberFormat="1" applyAlignment="1" applyProtection="1">
      <alignment vertical="top"/>
    </xf>
    <xf numFmtId="0" fontId="86" fillId="0" borderId="0" xfId="47" applyAlignment="1" applyProtection="1">
      <alignment horizontal="center" wrapText="1"/>
    </xf>
    <xf numFmtId="4" fontId="86" fillId="0" borderId="0" xfId="47" applyNumberFormat="1" applyAlignment="1" applyProtection="1">
      <alignment horizontal="right"/>
      <protection locked="0"/>
    </xf>
    <xf numFmtId="0" fontId="86" fillId="0" borderId="0" xfId="47" applyProtection="1"/>
    <xf numFmtId="0" fontId="86" fillId="0" borderId="0" xfId="47" applyAlignment="1" applyProtection="1">
      <alignment horizontal="center"/>
    </xf>
    <xf numFmtId="4" fontId="86" fillId="0" borderId="0" xfId="47" applyNumberFormat="1" applyProtection="1">
      <protection locked="0"/>
    </xf>
    <xf numFmtId="0" fontId="86" fillId="0" borderId="0" xfId="47" applyAlignment="1" applyProtection="1">
      <alignment vertical="top"/>
    </xf>
    <xf numFmtId="0" fontId="0" fillId="0" borderId="0" xfId="37" applyFont="1" applyAlignment="1" applyProtection="1">
      <alignment horizontal="center" wrapText="1"/>
    </xf>
    <xf numFmtId="0" fontId="64" fillId="0" borderId="0" xfId="37" applyFont="1" applyAlignment="1" applyProtection="1">
      <alignment horizontal="left" wrapText="1"/>
    </xf>
    <xf numFmtId="0" fontId="64" fillId="0" borderId="0" xfId="14" applyFont="1" applyAlignment="1" applyProtection="1">
      <alignment horizontal="left" vertical="top" wrapText="1"/>
    </xf>
    <xf numFmtId="0" fontId="64" fillId="0" borderId="0" xfId="14" applyFont="1" applyAlignment="1" applyProtection="1">
      <alignment horizontal="center" wrapText="1"/>
    </xf>
    <xf numFmtId="0" fontId="64" fillId="0" borderId="0" xfId="14" applyFont="1" applyProtection="1"/>
    <xf numFmtId="4" fontId="64" fillId="0" borderId="0" xfId="14" applyNumberFormat="1" applyFont="1" applyProtection="1"/>
    <xf numFmtId="0" fontId="64" fillId="0" borderId="0" xfId="14" applyFont="1" applyAlignment="1" applyProtection="1">
      <alignment horizontal="right"/>
    </xf>
    <xf numFmtId="49" fontId="0" fillId="0" borderId="0" xfId="14" applyNumberFormat="1" applyFont="1" applyAlignment="1" applyProtection="1">
      <alignment horizontal="left" wrapText="1"/>
    </xf>
    <xf numFmtId="0" fontId="77" fillId="0" borderId="0" xfId="15" applyFont="1" applyAlignment="1" applyProtection="1">
      <alignment vertical="top" wrapText="1"/>
    </xf>
    <xf numFmtId="0" fontId="66" fillId="0" borderId="0" xfId="37" applyFont="1" applyAlignment="1" applyProtection="1">
      <alignment vertical="top" wrapText="1"/>
    </xf>
    <xf numFmtId="169" fontId="0" fillId="2" borderId="28" xfId="1" applyNumberFormat="1" applyFont="1" applyBorder="1" applyAlignment="1" applyProtection="1">
      <alignment horizontal="right"/>
      <protection locked="0"/>
    </xf>
    <xf numFmtId="49" fontId="64" fillId="0" borderId="0" xfId="15" applyNumberFormat="1" applyFont="1" applyAlignment="1" applyProtection="1">
      <alignment wrapText="1"/>
    </xf>
    <xf numFmtId="4" fontId="0" fillId="0" borderId="0" xfId="37" applyNumberFormat="1" applyFont="1" applyAlignment="1" applyProtection="1">
      <alignment vertical="center"/>
    </xf>
    <xf numFmtId="0" fontId="0" fillId="0" borderId="0" xfId="37" applyFont="1" applyAlignment="1" applyProtection="1">
      <alignment horizontal="left" vertical="top" wrapText="1"/>
    </xf>
    <xf numFmtId="0" fontId="0" fillId="0" borderId="0" xfId="37" applyFont="1" applyAlignment="1" applyProtection="1">
      <alignment horizontal="left" vertical="center" wrapText="1"/>
    </xf>
    <xf numFmtId="0" fontId="61" fillId="0" borderId="0" xfId="37" applyFont="1" applyAlignment="1" applyProtection="1">
      <alignment horizontal="left" vertical="top" wrapText="1"/>
    </xf>
    <xf numFmtId="49" fontId="0" fillId="0" borderId="0" xfId="15" applyNumberFormat="1" applyFont="1" applyAlignment="1" applyProtection="1">
      <alignment horizontal="left" vertical="top" wrapText="1" readingOrder="1"/>
    </xf>
    <xf numFmtId="49" fontId="64" fillId="0" borderId="0" xfId="14" applyNumberFormat="1" applyFont="1" applyAlignment="1" applyProtection="1">
      <alignment horizontal="left" vertical="top" wrapText="1"/>
    </xf>
    <xf numFmtId="0" fontId="64" fillId="0" borderId="0" xfId="37" applyFont="1" applyAlignment="1" applyProtection="1">
      <alignment horizontal="left" vertical="center"/>
    </xf>
    <xf numFmtId="0" fontId="64" fillId="0" borderId="0" xfId="37" applyFont="1" applyAlignment="1" applyProtection="1">
      <alignment horizontal="left" vertical="center"/>
      <protection locked="0"/>
    </xf>
    <xf numFmtId="0" fontId="64" fillId="0" borderId="0" xfId="10" applyFont="1" applyAlignment="1" applyProtection="1">
      <alignment horizontal="left" vertical="top" wrapText="1"/>
    </xf>
    <xf numFmtId="169" fontId="1" fillId="0" borderId="0" xfId="20" applyNumberFormat="1" applyFont="1" applyProtection="1"/>
    <xf numFmtId="0" fontId="86" fillId="0" borderId="0" xfId="8" applyAlignment="1" applyProtection="1">
      <alignment vertical="top"/>
    </xf>
    <xf numFmtId="0" fontId="86" fillId="0" borderId="0" xfId="8" applyAlignment="1" applyProtection="1">
      <alignment horizontal="right"/>
      <protection locked="0"/>
    </xf>
    <xf numFmtId="2" fontId="86" fillId="0" borderId="0" xfId="30" applyNumberFormat="1" applyAlignment="1" applyProtection="1">
      <alignment horizontal="center" vertical="top"/>
    </xf>
    <xf numFmtId="49" fontId="8" fillId="0" borderId="0" xfId="6" applyNumberFormat="1" applyFont="1" applyAlignment="1" applyProtection="1">
      <alignment horizontal="justify" vertical="top" wrapText="1"/>
    </xf>
    <xf numFmtId="0" fontId="8" fillId="0" borderId="0" xfId="6" applyFont="1" applyAlignment="1" applyProtection="1">
      <alignment horizontal="center"/>
    </xf>
    <xf numFmtId="4" fontId="8" fillId="0" borderId="0" xfId="6" applyNumberFormat="1" applyFont="1" applyAlignment="1" applyProtection="1">
      <alignment horizontal="center"/>
    </xf>
    <xf numFmtId="169" fontId="8" fillId="0" borderId="0" xfId="6" applyNumberFormat="1" applyFont="1" applyProtection="1">
      <protection locked="0"/>
    </xf>
    <xf numFmtId="169" fontId="8" fillId="0" borderId="0" xfId="6" applyNumberFormat="1" applyFont="1" applyProtection="1"/>
    <xf numFmtId="49" fontId="0" fillId="0" borderId="0" xfId="37" applyNumberFormat="1" applyFont="1" applyAlignment="1" applyProtection="1">
      <alignment horizontal="left" vertical="top" wrapText="1"/>
    </xf>
    <xf numFmtId="0" fontId="66" fillId="0" borderId="0" xfId="37" applyFont="1" applyAlignment="1" applyProtection="1">
      <alignment horizontal="left"/>
    </xf>
    <xf numFmtId="9" fontId="64" fillId="0" borderId="0" xfId="37" applyNumberFormat="1" applyFont="1" applyAlignment="1" applyProtection="1">
      <alignment horizontal="center"/>
    </xf>
    <xf numFmtId="49" fontId="64" fillId="0" borderId="0" xfId="37" applyNumberFormat="1" applyFont="1" applyAlignment="1" applyProtection="1">
      <alignment vertical="top" wrapText="1" readingOrder="1"/>
    </xf>
    <xf numFmtId="174" fontId="2" fillId="0" borderId="0" xfId="2" applyNumberFormat="1" applyFont="1" applyAlignment="1" applyProtection="1">
      <alignment horizontal="right" vertical="top" readingOrder="1"/>
    </xf>
    <xf numFmtId="49" fontId="2" fillId="0" borderId="0" xfId="2" applyNumberFormat="1" applyFont="1" applyAlignment="1" applyProtection="1">
      <alignment horizontal="left" vertical="top" wrapText="1" readingOrder="1"/>
    </xf>
    <xf numFmtId="49" fontId="2" fillId="0" borderId="0" xfId="2" applyNumberFormat="1" applyAlignment="1" applyProtection="1">
      <alignment horizontal="center"/>
    </xf>
    <xf numFmtId="49" fontId="2" fillId="0" borderId="0" xfId="2" applyNumberFormat="1" applyFont="1" applyAlignment="1" applyProtection="1">
      <alignment horizontal="right" vertical="top"/>
      <protection locked="0"/>
    </xf>
    <xf numFmtId="169" fontId="78" fillId="0" borderId="0" xfId="2" applyNumberFormat="1" applyFont="1" applyAlignment="1" applyProtection="1">
      <alignment horizontal="right"/>
    </xf>
    <xf numFmtId="49" fontId="2" fillId="0" borderId="0" xfId="2" applyNumberFormat="1" applyAlignment="1" applyProtection="1">
      <alignment vertical="top"/>
    </xf>
    <xf numFmtId="49" fontId="61" fillId="0" borderId="0" xfId="24" applyNumberFormat="1" applyFont="1" applyAlignment="1" applyProtection="1">
      <alignment vertical="top" wrapText="1" readingOrder="1"/>
    </xf>
    <xf numFmtId="169" fontId="61" fillId="0" borderId="0" xfId="24" applyNumberFormat="1" applyFont="1" applyAlignment="1" applyProtection="1">
      <alignment horizontal="right"/>
    </xf>
    <xf numFmtId="4" fontId="2" fillId="0" borderId="0" xfId="2" applyNumberFormat="1" applyFont="1" applyAlignment="1" applyProtection="1">
      <alignment horizontal="right"/>
      <protection locked="0"/>
    </xf>
    <xf numFmtId="169" fontId="2" fillId="0" borderId="0" xfId="2" applyNumberFormat="1" applyFont="1" applyAlignment="1" applyProtection="1">
      <alignment horizontal="right"/>
    </xf>
    <xf numFmtId="49" fontId="64" fillId="0" borderId="0" xfId="14" applyNumberFormat="1" applyFont="1" applyAlignment="1" applyProtection="1">
      <alignment horizontal="left" vertical="center" wrapText="1"/>
    </xf>
    <xf numFmtId="0" fontId="64" fillId="0" borderId="0" xfId="14" applyFont="1" applyAlignment="1" applyProtection="1">
      <alignment horizontal="center"/>
    </xf>
    <xf numFmtId="169" fontId="0" fillId="0" borderId="0" xfId="1" applyNumberFormat="1" applyFont="1" applyFill="1" applyBorder="1" applyAlignment="1" applyProtection="1">
      <alignment horizontal="right"/>
      <protection locked="0"/>
    </xf>
    <xf numFmtId="0" fontId="64" fillId="0" borderId="0" xfId="14" applyFont="1" applyAlignment="1" applyProtection="1">
      <alignment vertical="top" wrapText="1"/>
    </xf>
    <xf numFmtId="0" fontId="64" fillId="0" borderId="0" xfId="14" applyFont="1" applyAlignment="1" applyProtection="1">
      <alignment horizontal="justify" wrapText="1"/>
    </xf>
    <xf numFmtId="2" fontId="64" fillId="0" borderId="0" xfId="14" applyNumberFormat="1" applyFont="1" applyAlignment="1" applyProtection="1">
      <alignment horizontal="center" wrapText="1"/>
    </xf>
    <xf numFmtId="0" fontId="64" fillId="0" borderId="0" xfId="14" applyFont="1" applyProtection="1">
      <protection locked="0"/>
    </xf>
    <xf numFmtId="49" fontId="64" fillId="0" borderId="0" xfId="14" applyNumberFormat="1" applyFont="1" applyAlignment="1" applyProtection="1">
      <alignment vertical="center" wrapText="1"/>
    </xf>
    <xf numFmtId="0" fontId="79" fillId="0" borderId="0" xfId="79" applyNumberFormat="1" applyFont="1" applyFill="1" applyBorder="1" applyAlignment="1" applyProtection="1">
      <alignment horizontal="center" wrapText="1"/>
    </xf>
    <xf numFmtId="175" fontId="79" fillId="0" borderId="0" xfId="79" applyNumberFormat="1" applyFont="1" applyFill="1" applyBorder="1" applyAlignment="1" applyProtection="1">
      <alignment horizontal="center" wrapText="1"/>
    </xf>
    <xf numFmtId="169" fontId="79" fillId="0" borderId="0" xfId="8" applyNumberFormat="1" applyFont="1" applyAlignment="1" applyProtection="1">
      <alignment horizontal="right"/>
      <protection locked="0"/>
    </xf>
    <xf numFmtId="169" fontId="79" fillId="0" borderId="0" xfId="52" applyNumberFormat="1" applyFont="1" applyAlignment="1" applyProtection="1">
      <alignment horizontal="right" wrapText="1"/>
    </xf>
    <xf numFmtId="0" fontId="4" fillId="0" borderId="0" xfId="14" applyFont="1" applyProtection="1"/>
    <xf numFmtId="2" fontId="79" fillId="0" borderId="0" xfId="21" applyNumberFormat="1" applyFont="1" applyAlignment="1" applyProtection="1">
      <alignment vertical="top"/>
    </xf>
    <xf numFmtId="3" fontId="64" fillId="0" borderId="0" xfId="14" applyNumberFormat="1" applyFont="1" applyAlignment="1" applyProtection="1">
      <alignment horizontal="center" wrapText="1"/>
    </xf>
    <xf numFmtId="0" fontId="4" fillId="0" borderId="0" xfId="14" applyAlignment="1" applyProtection="1">
      <alignment horizontal="center"/>
    </xf>
    <xf numFmtId="0" fontId="4" fillId="0" borderId="0" xfId="14" applyAlignment="1" applyProtection="1">
      <alignment horizontal="center" wrapText="1"/>
    </xf>
    <xf numFmtId="0" fontId="4" fillId="0" borderId="0" xfId="14" applyFont="1" applyAlignment="1" applyProtection="1">
      <alignment wrapText="1"/>
      <protection locked="0"/>
    </xf>
    <xf numFmtId="0" fontId="4" fillId="0" borderId="0" xfId="14" applyFont="1" applyAlignment="1" applyProtection="1">
      <alignment wrapText="1"/>
    </xf>
    <xf numFmtId="0" fontId="4" fillId="0" borderId="0" xfId="10" applyFont="1" applyProtection="1"/>
    <xf numFmtId="0" fontId="4" fillId="0" borderId="0" xfId="37" applyFont="1" applyAlignment="1" applyProtection="1">
      <alignment horizontal="center"/>
    </xf>
    <xf numFmtId="0" fontId="4" fillId="0" borderId="0" xfId="37" applyFont="1" applyAlignment="1" applyProtection="1">
      <alignment horizontal="right"/>
      <protection locked="0"/>
    </xf>
    <xf numFmtId="0" fontId="4" fillId="0" borderId="0" xfId="37" applyFont="1" applyAlignment="1" applyProtection="1">
      <alignment horizontal="right"/>
    </xf>
    <xf numFmtId="2" fontId="4" fillId="0" borderId="0" xfId="37" applyNumberFormat="1" applyFont="1" applyProtection="1"/>
    <xf numFmtId="4" fontId="4" fillId="0" borderId="0" xfId="14" applyNumberFormat="1" applyFont="1" applyProtection="1"/>
    <xf numFmtId="174" fontId="79" fillId="0" borderId="0" xfId="20" applyNumberFormat="1" applyFont="1" applyAlignment="1" applyProtection="1">
      <alignment vertical="top"/>
    </xf>
    <xf numFmtId="0" fontId="4" fillId="0" borderId="0" xfId="14" applyFont="1" applyProtection="1">
      <protection locked="0"/>
    </xf>
    <xf numFmtId="3" fontId="4" fillId="0" borderId="0" xfId="14" applyNumberFormat="1" applyAlignment="1" applyProtection="1">
      <alignment horizontal="center" wrapText="1"/>
    </xf>
    <xf numFmtId="0" fontId="4" fillId="0" borderId="0" xfId="14" applyAlignment="1" applyProtection="1">
      <alignment wrapText="1"/>
      <protection locked="0"/>
    </xf>
    <xf numFmtId="0" fontId="64" fillId="0" borderId="0" xfId="14" applyFont="1" applyAlignment="1" applyProtection="1">
      <alignment horizontal="left" vertical="center"/>
    </xf>
    <xf numFmtId="169" fontId="79" fillId="0" borderId="0" xfId="20" applyNumberFormat="1" applyFont="1" applyAlignment="1" applyProtection="1">
      <alignment horizontal="right"/>
    </xf>
    <xf numFmtId="2" fontId="86" fillId="0" borderId="0" xfId="20" applyNumberFormat="1" applyAlignment="1" applyProtection="1">
      <alignment vertical="top"/>
    </xf>
    <xf numFmtId="0" fontId="64" fillId="0" borderId="0" xfId="14" applyFont="1" applyAlignment="1" applyProtection="1">
      <alignment wrapText="1"/>
      <protection locked="0"/>
    </xf>
    <xf numFmtId="49" fontId="64" fillId="0" borderId="0" xfId="35" applyNumberFormat="1" applyFont="1" applyAlignment="1" applyProtection="1">
      <alignment wrapText="1"/>
    </xf>
    <xf numFmtId="0" fontId="64" fillId="0" borderId="0" xfId="35" applyFont="1" applyAlignment="1" applyProtection="1">
      <alignment horizontal="center" wrapText="1"/>
    </xf>
    <xf numFmtId="175" fontId="0" fillId="0" borderId="0" xfId="79" applyNumberFormat="1" applyFont="1" applyFill="1" applyBorder="1" applyAlignment="1" applyProtection="1">
      <alignment horizontal="center" vertical="top" wrapText="1"/>
      <protection locked="0"/>
    </xf>
    <xf numFmtId="0" fontId="64" fillId="0" borderId="0" xfId="35" applyFont="1" applyProtection="1"/>
    <xf numFmtId="49" fontId="64" fillId="0" borderId="0" xfId="16" applyNumberFormat="1" applyFont="1" applyAlignment="1" applyProtection="1">
      <alignment horizontal="left" vertical="top" wrapText="1"/>
    </xf>
    <xf numFmtId="0" fontId="64" fillId="0" borderId="0" xfId="35" applyFont="1" applyAlignment="1" applyProtection="1">
      <alignment horizontal="center"/>
    </xf>
    <xf numFmtId="169" fontId="0" fillId="4" borderId="1" xfId="1" applyNumberFormat="1" applyFont="1" applyFill="1" applyAlignment="1" applyProtection="1">
      <alignment horizontal="right"/>
      <protection locked="0"/>
    </xf>
    <xf numFmtId="0" fontId="64" fillId="0" borderId="0" xfId="35" applyFont="1" applyAlignment="1" applyProtection="1">
      <alignment horizontal="left" vertical="center"/>
    </xf>
    <xf numFmtId="49" fontId="0" fillId="0" borderId="0" xfId="14" applyNumberFormat="1" applyFont="1" applyAlignment="1" applyProtection="1">
      <alignment horizontal="left" vertical="center" wrapText="1"/>
    </xf>
    <xf numFmtId="0" fontId="79" fillId="0" borderId="0" xfId="14" applyFont="1" applyAlignment="1" applyProtection="1">
      <alignment horizontal="center"/>
    </xf>
    <xf numFmtId="0" fontId="0" fillId="0" borderId="0" xfId="14" applyFont="1" applyAlignment="1" applyProtection="1">
      <alignment horizontal="center" wrapText="1"/>
    </xf>
    <xf numFmtId="0" fontId="0" fillId="0" borderId="0" xfId="14" applyFont="1" applyProtection="1">
      <protection locked="0"/>
    </xf>
    <xf numFmtId="0" fontId="0" fillId="0" borderId="0" xfId="14" applyFont="1" applyProtection="1"/>
    <xf numFmtId="2" fontId="86" fillId="0" borderId="0" xfId="21" applyNumberFormat="1" applyAlignment="1" applyProtection="1">
      <alignment vertical="top"/>
    </xf>
    <xf numFmtId="0" fontId="64" fillId="0" borderId="0" xfId="8" applyFont="1" applyProtection="1">
      <protection locked="0"/>
    </xf>
    <xf numFmtId="4" fontId="64" fillId="0" borderId="0" xfId="8" applyNumberFormat="1" applyFont="1" applyProtection="1"/>
    <xf numFmtId="2" fontId="64" fillId="0" borderId="0" xfId="14" applyNumberFormat="1" applyFont="1" applyProtection="1"/>
    <xf numFmtId="0" fontId="64" fillId="0" borderId="0" xfId="33" applyFont="1" applyProtection="1"/>
    <xf numFmtId="0" fontId="64" fillId="0" borderId="0" xfId="33" applyFont="1" applyAlignment="1" applyProtection="1">
      <alignment horizontal="center"/>
    </xf>
    <xf numFmtId="0" fontId="64" fillId="0" borderId="0" xfId="33" applyFont="1" applyProtection="1">
      <protection locked="0"/>
    </xf>
    <xf numFmtId="4" fontId="86" fillId="0" borderId="0" xfId="30" applyNumberFormat="1" applyProtection="1"/>
    <xf numFmtId="0" fontId="0" fillId="0" borderId="0" xfId="14" applyFont="1" applyAlignment="1" applyProtection="1">
      <alignment horizontal="right"/>
      <protection locked="0"/>
    </xf>
    <xf numFmtId="3" fontId="64" fillId="0" borderId="0" xfId="14" applyNumberFormat="1" applyFont="1" applyAlignment="1" applyProtection="1">
      <alignment horizontal="center" vertical="center" wrapText="1"/>
    </xf>
    <xf numFmtId="0" fontId="64" fillId="0" borderId="0" xfId="14" applyFont="1" applyAlignment="1" applyProtection="1">
      <alignment wrapText="1"/>
    </xf>
    <xf numFmtId="0" fontId="66" fillId="0" borderId="0" xfId="14" applyFont="1" applyAlignment="1" applyProtection="1">
      <alignment wrapText="1"/>
    </xf>
    <xf numFmtId="0" fontId="64" fillId="0" borderId="0" xfId="14" applyFont="1" applyAlignment="1" applyProtection="1">
      <alignment horizontal="right" vertical="top"/>
    </xf>
    <xf numFmtId="0" fontId="66" fillId="0" borderId="0" xfId="14" applyFont="1" applyAlignment="1" applyProtection="1">
      <alignment vertical="top" wrapText="1"/>
    </xf>
    <xf numFmtId="0" fontId="0" fillId="0" borderId="0" xfId="14" applyFont="1" applyAlignment="1" applyProtection="1">
      <alignment horizontal="left" wrapText="1"/>
    </xf>
    <xf numFmtId="49" fontId="64" fillId="0" borderId="0" xfId="14" applyNumberFormat="1" applyFont="1" applyAlignment="1" applyProtection="1">
      <alignment wrapText="1"/>
    </xf>
    <xf numFmtId="0" fontId="64" fillId="0" borderId="0" xfId="14" applyFont="1" applyAlignment="1" applyProtection="1">
      <alignment horizontal="center" vertical="center" wrapText="1"/>
    </xf>
    <xf numFmtId="0" fontId="13" fillId="0" borderId="0" xfId="14" applyFont="1" applyProtection="1"/>
    <xf numFmtId="3" fontId="64" fillId="0" borderId="0" xfId="8" applyNumberFormat="1" applyFont="1" applyAlignment="1" applyProtection="1">
      <alignment horizontal="center" wrapText="1"/>
    </xf>
    <xf numFmtId="0" fontId="64" fillId="0" borderId="0" xfId="14" applyFont="1" applyAlignment="1" applyProtection="1">
      <alignment horizontal="left" vertical="center"/>
      <protection locked="0"/>
    </xf>
    <xf numFmtId="49" fontId="0" fillId="0" borderId="0" xfId="14" applyNumberFormat="1" applyFont="1" applyAlignment="1" applyProtection="1">
      <alignment horizontal="left" vertical="top" wrapText="1"/>
    </xf>
    <xf numFmtId="0" fontId="66" fillId="0" borderId="0" xfId="14" applyFont="1" applyAlignment="1" applyProtection="1">
      <alignment horizontal="left"/>
    </xf>
    <xf numFmtId="9" fontId="64" fillId="0" borderId="0" xfId="14" applyNumberFormat="1" applyFont="1" applyAlignment="1" applyProtection="1">
      <alignment horizontal="center"/>
    </xf>
    <xf numFmtId="49" fontId="61" fillId="0" borderId="0" xfId="24" applyNumberFormat="1" applyFont="1" applyAlignment="1" applyProtection="1">
      <alignment vertical="top" wrapText="1"/>
    </xf>
    <xf numFmtId="0" fontId="64" fillId="0" borderId="0" xfId="14" applyFont="1" applyAlignment="1" applyProtection="1">
      <alignment vertical="center" wrapText="1"/>
    </xf>
    <xf numFmtId="0" fontId="64" fillId="0" borderId="0" xfId="14" applyFont="1" applyAlignment="1" applyProtection="1">
      <alignment horizontal="left" vertical="center" wrapText="1"/>
    </xf>
    <xf numFmtId="0" fontId="66" fillId="0" borderId="0" xfId="14" applyFont="1" applyAlignment="1" applyProtection="1">
      <alignment vertical="center" wrapText="1"/>
    </xf>
    <xf numFmtId="0" fontId="64" fillId="0" borderId="0" xfId="14" applyFont="1" applyAlignment="1" applyProtection="1">
      <alignment horizontal="left" vertical="center" indent="4"/>
    </xf>
    <xf numFmtId="0" fontId="64" fillId="0" borderId="0" xfId="14" applyFont="1" applyAlignment="1" applyProtection="1">
      <alignment vertical="center" wrapText="1"/>
      <protection locked="0"/>
    </xf>
    <xf numFmtId="169" fontId="0" fillId="4" borderId="1" xfId="1" applyNumberFormat="1" applyFont="1" applyFill="1" applyAlignment="1" applyProtection="1">
      <alignment horizontal="right" wrapText="1" readingOrder="1"/>
      <protection locked="0"/>
    </xf>
    <xf numFmtId="0" fontId="13" fillId="0" borderId="0" xfId="14" applyFont="1" applyAlignment="1" applyProtection="1">
      <alignment horizontal="right" vertical="top"/>
    </xf>
    <xf numFmtId="0" fontId="66" fillId="0" borderId="0" xfId="14" applyFont="1" applyProtection="1"/>
    <xf numFmtId="0" fontId="64" fillId="0" borderId="0" xfId="14" applyFont="1" applyAlignment="1" applyProtection="1">
      <alignment horizontal="left"/>
      <protection locked="0"/>
    </xf>
    <xf numFmtId="0" fontId="64" fillId="0" borderId="0" xfId="14" applyFont="1" applyAlignment="1" applyProtection="1">
      <alignment horizontal="left"/>
    </xf>
    <xf numFmtId="0" fontId="66" fillId="0" borderId="0" xfId="41" applyFont="1" applyAlignment="1" applyProtection="1">
      <alignment horizontal="left" wrapText="1"/>
    </xf>
    <xf numFmtId="0" fontId="13" fillId="0" borderId="0" xfId="14" applyFont="1" applyAlignment="1" applyProtection="1">
      <alignment horizontal="center"/>
    </xf>
    <xf numFmtId="0" fontId="13" fillId="0" borderId="0" xfId="14" applyFont="1" applyAlignment="1" applyProtection="1">
      <alignment horizontal="center"/>
      <protection locked="0"/>
    </xf>
    <xf numFmtId="0" fontId="0" fillId="0" borderId="0" xfId="14" applyFont="1" applyAlignment="1" applyProtection="1">
      <alignment vertical="top" wrapText="1"/>
    </xf>
    <xf numFmtId="0" fontId="4" fillId="0" borderId="0" xfId="14" applyProtection="1"/>
    <xf numFmtId="0" fontId="4" fillId="0" borderId="0" xfId="14" applyProtection="1">
      <protection locked="0"/>
    </xf>
    <xf numFmtId="0" fontId="64" fillId="0" borderId="0" xfId="10" applyFont="1" applyAlignment="1" applyProtection="1">
      <alignment horizontal="center" wrapText="1"/>
    </xf>
    <xf numFmtId="169" fontId="86" fillId="0" borderId="0" xfId="21" applyNumberFormat="1" applyProtection="1"/>
    <xf numFmtId="0" fontId="71" fillId="0" borderId="0" xfId="14" applyFont="1" applyAlignment="1" applyProtection="1">
      <alignment horizontal="center" wrapText="1"/>
    </xf>
    <xf numFmtId="49" fontId="82" fillId="0" borderId="0" xfId="33" applyNumberFormat="1" applyFont="1" applyAlignment="1" applyProtection="1">
      <alignment wrapText="1"/>
    </xf>
    <xf numFmtId="49" fontId="61" fillId="0" borderId="0" xfId="20" applyNumberFormat="1" applyFont="1" applyAlignment="1" applyProtection="1">
      <alignment horizontal="left" vertical="top" wrapText="1"/>
    </xf>
    <xf numFmtId="49" fontId="68" fillId="0" borderId="0" xfId="33" applyNumberFormat="1" applyFont="1" applyAlignment="1" applyProtection="1">
      <alignment wrapText="1"/>
    </xf>
    <xf numFmtId="0" fontId="13" fillId="0" borderId="0" xfId="14" applyFont="1" applyAlignment="1" applyProtection="1">
      <alignment horizontal="left" vertical="top" wrapText="1"/>
    </xf>
    <xf numFmtId="174" fontId="5" fillId="0" borderId="0" xfId="21" applyNumberFormat="1" applyFont="1" applyAlignment="1" applyProtection="1">
      <alignment vertical="top"/>
    </xf>
    <xf numFmtId="0" fontId="83" fillId="0" borderId="0" xfId="35" applyFont="1" applyAlignment="1" applyProtection="1">
      <alignment wrapText="1"/>
    </xf>
    <xf numFmtId="0" fontId="83" fillId="0" borderId="0" xfId="35" applyFont="1" applyAlignment="1" applyProtection="1">
      <alignment horizontal="center"/>
    </xf>
    <xf numFmtId="0" fontId="83" fillId="0" borderId="0" xfId="10" applyFont="1" applyAlignment="1" applyProtection="1">
      <alignment horizontal="center"/>
    </xf>
    <xf numFmtId="0" fontId="83" fillId="0" borderId="0" xfId="10" applyFont="1" applyAlignment="1" applyProtection="1">
      <alignment horizontal="center"/>
      <protection locked="0"/>
    </xf>
    <xf numFmtId="169" fontId="5" fillId="0" borderId="0" xfId="20" applyNumberFormat="1" applyFont="1" applyAlignment="1" applyProtection="1">
      <alignment horizontal="right"/>
    </xf>
    <xf numFmtId="49" fontId="5" fillId="0" borderId="0" xfId="69" applyNumberFormat="1" applyFont="1" applyAlignment="1" applyProtection="1">
      <alignment horizontal="left" vertical="top"/>
    </xf>
    <xf numFmtId="169" fontId="5" fillId="2" borderId="1" xfId="1" applyNumberFormat="1" applyFont="1" applyAlignment="1" applyProtection="1">
      <alignment horizontal="right"/>
      <protection locked="0"/>
    </xf>
    <xf numFmtId="0" fontId="66" fillId="0" borderId="0" xfId="35" applyFont="1" applyAlignment="1" applyProtection="1">
      <alignment wrapText="1"/>
    </xf>
    <xf numFmtId="0" fontId="5" fillId="0" borderId="0" xfId="14" applyFont="1" applyAlignment="1" applyProtection="1">
      <alignment horizontal="left" wrapText="1"/>
    </xf>
    <xf numFmtId="0" fontId="83" fillId="0" borderId="0" xfId="35" applyFont="1" applyAlignment="1" applyProtection="1">
      <alignment horizontal="left" vertical="center" wrapText="1"/>
    </xf>
    <xf numFmtId="0" fontId="0" fillId="0" borderId="0" xfId="14" applyFont="1" applyAlignment="1" applyProtection="1">
      <alignment vertical="center" wrapText="1"/>
    </xf>
    <xf numFmtId="0" fontId="61" fillId="0" borderId="0" xfId="14" applyFont="1" applyAlignment="1" applyProtection="1">
      <alignment vertical="center" wrapText="1"/>
    </xf>
    <xf numFmtId="0" fontId="83" fillId="0" borderId="0" xfId="14" applyFont="1" applyAlignment="1" applyProtection="1">
      <alignment vertical="top" wrapText="1"/>
    </xf>
    <xf numFmtId="0" fontId="83" fillId="0" borderId="0" xfId="14" applyFont="1" applyAlignment="1" applyProtection="1">
      <alignment horizontal="center"/>
    </xf>
    <xf numFmtId="0" fontId="83" fillId="0" borderId="0" xfId="10" applyFont="1" applyAlignment="1" applyProtection="1">
      <alignment horizontal="left" vertical="top" wrapText="1"/>
    </xf>
    <xf numFmtId="0" fontId="83" fillId="0" borderId="0" xfId="14" applyFont="1" applyAlignment="1" applyProtection="1">
      <alignment horizontal="center" wrapText="1"/>
    </xf>
    <xf numFmtId="0" fontId="83" fillId="0" borderId="0" xfId="14" applyFont="1" applyAlignment="1" applyProtection="1">
      <alignment horizontal="right"/>
      <protection locked="0"/>
    </xf>
    <xf numFmtId="0" fontId="83" fillId="0" borderId="0" xfId="14" applyFont="1" applyAlignment="1" applyProtection="1">
      <alignment horizontal="right" wrapText="1"/>
    </xf>
    <xf numFmtId="174" fontId="23" fillId="0" borderId="0" xfId="20" applyNumberFormat="1" applyFont="1" applyAlignment="1" applyProtection="1">
      <alignment horizontal="right" vertical="top"/>
    </xf>
    <xf numFmtId="0" fontId="83" fillId="0" borderId="0" xfId="14" applyFont="1" applyAlignment="1" applyProtection="1">
      <alignment horizontal="right"/>
    </xf>
    <xf numFmtId="49" fontId="83" fillId="0" borderId="0" xfId="14" applyNumberFormat="1" applyFont="1" applyAlignment="1" applyProtection="1">
      <alignment horizontal="left" vertical="top" wrapText="1" readingOrder="1"/>
    </xf>
    <xf numFmtId="0" fontId="83" fillId="0" borderId="0" xfId="14" applyFont="1" applyAlignment="1" applyProtection="1">
      <alignment horizontal="center" readingOrder="1"/>
    </xf>
    <xf numFmtId="0" fontId="66" fillId="0" borderId="0" xfId="10" applyFont="1" applyAlignment="1" applyProtection="1">
      <alignment horizontal="left" vertical="top" wrapText="1"/>
    </xf>
    <xf numFmtId="0" fontId="5" fillId="0" borderId="0" xfId="14" applyFont="1" applyAlignment="1" applyProtection="1">
      <alignment horizontal="right"/>
    </xf>
    <xf numFmtId="0" fontId="83" fillId="0" borderId="0" xfId="32" applyFont="1" applyAlignment="1" applyProtection="1">
      <alignment wrapText="1"/>
    </xf>
    <xf numFmtId="0" fontId="83" fillId="0" borderId="0" xfId="32" applyFont="1" applyAlignment="1" applyProtection="1">
      <alignment horizontal="center" wrapText="1"/>
    </xf>
    <xf numFmtId="0" fontId="83" fillId="0" borderId="0" xfId="32" applyFont="1" applyAlignment="1" applyProtection="1">
      <alignment horizontal="right"/>
      <protection locked="0"/>
    </xf>
    <xf numFmtId="0" fontId="83" fillId="0" borderId="0" xfId="32" applyFont="1" applyAlignment="1" applyProtection="1">
      <alignment horizontal="right"/>
    </xf>
    <xf numFmtId="0" fontId="64" fillId="0" borderId="0" xfId="10" applyFont="1" applyAlignment="1" applyProtection="1">
      <alignment horizontal="center"/>
      <protection locked="0"/>
    </xf>
    <xf numFmtId="169" fontId="5" fillId="0" borderId="0" xfId="21" applyNumberFormat="1" applyFont="1" applyAlignment="1" applyProtection="1">
      <alignment horizontal="right"/>
    </xf>
    <xf numFmtId="0" fontId="66" fillId="0" borderId="0" xfId="14" applyFont="1" applyAlignment="1" applyProtection="1">
      <alignment horizontal="left" vertical="top" wrapText="1" readingOrder="1"/>
    </xf>
    <xf numFmtId="0" fontId="83" fillId="0" borderId="0" xfId="8" applyFont="1" applyAlignment="1" applyProtection="1">
      <alignment wrapText="1"/>
    </xf>
    <xf numFmtId="0" fontId="83" fillId="0" borderId="0" xfId="8" applyFont="1" applyAlignment="1" applyProtection="1">
      <alignment horizontal="center"/>
    </xf>
    <xf numFmtId="0" fontId="64" fillId="0" borderId="0" xfId="14" applyFont="1" applyAlignment="1" applyProtection="1">
      <alignment vertical="top"/>
    </xf>
    <xf numFmtId="0" fontId="64" fillId="0" borderId="0" xfId="14" applyFont="1" applyAlignment="1" applyProtection="1">
      <alignment horizontal="left" wrapText="1"/>
    </xf>
    <xf numFmtId="0" fontId="66" fillId="0" borderId="0" xfId="14" applyFont="1" applyAlignment="1" applyProtection="1">
      <alignment horizontal="left" wrapText="1"/>
    </xf>
    <xf numFmtId="49" fontId="83" fillId="0" borderId="0" xfId="14" applyNumberFormat="1" applyFont="1" applyAlignment="1" applyProtection="1">
      <alignment horizontal="left" wrapText="1"/>
    </xf>
    <xf numFmtId="0" fontId="5" fillId="0" borderId="0" xfId="79" applyNumberFormat="1" applyFont="1" applyFill="1" applyBorder="1" applyAlignment="1" applyProtection="1">
      <alignment horizontal="center" wrapText="1"/>
    </xf>
    <xf numFmtId="0" fontId="5" fillId="0" borderId="0" xfId="14" applyFont="1" applyAlignment="1" applyProtection="1">
      <alignment vertical="top" wrapText="1"/>
    </xf>
    <xf numFmtId="0" fontId="83" fillId="0" borderId="0" xfId="10" applyFont="1" applyAlignment="1" applyProtection="1">
      <alignment horizontal="center" wrapText="1"/>
    </xf>
    <xf numFmtId="0" fontId="5" fillId="0" borderId="0" xfId="10" applyFont="1" applyAlignment="1" applyProtection="1">
      <alignment horizontal="left" vertical="top" wrapText="1"/>
    </xf>
    <xf numFmtId="0" fontId="66" fillId="0" borderId="0" xfId="14" applyFont="1" applyAlignment="1" applyProtection="1">
      <alignment horizontal="left" vertical="top" wrapText="1"/>
    </xf>
    <xf numFmtId="0" fontId="83" fillId="0" borderId="0" xfId="14" applyFont="1" applyAlignment="1" applyProtection="1">
      <alignment horizontal="left" vertical="top" wrapText="1"/>
    </xf>
    <xf numFmtId="0" fontId="83" fillId="0" borderId="0" xfId="14" applyFont="1" applyAlignment="1" applyProtection="1">
      <alignment wrapText="1"/>
    </xf>
    <xf numFmtId="49" fontId="5" fillId="0" borderId="0" xfId="33" applyNumberFormat="1" applyFont="1" applyAlignment="1" applyProtection="1">
      <alignment wrapText="1"/>
    </xf>
    <xf numFmtId="49" fontId="83" fillId="0" borderId="0" xfId="14" applyNumberFormat="1" applyFont="1" applyAlignment="1" applyProtection="1">
      <alignment wrapText="1"/>
    </xf>
    <xf numFmtId="0" fontId="83" fillId="0" borderId="0" xfId="14" applyFont="1" applyProtection="1"/>
    <xf numFmtId="49" fontId="61" fillId="0" borderId="0" xfId="33" applyNumberFormat="1" applyFont="1" applyAlignment="1" applyProtection="1">
      <alignment wrapText="1"/>
    </xf>
    <xf numFmtId="49" fontId="5" fillId="0" borderId="0" xfId="8" applyNumberFormat="1" applyFont="1" applyAlignment="1" applyProtection="1">
      <alignment vertical="top"/>
    </xf>
    <xf numFmtId="0" fontId="5" fillId="0" borderId="0" xfId="8" applyFont="1" applyAlignment="1" applyProtection="1">
      <alignment horizontal="center"/>
    </xf>
    <xf numFmtId="0" fontId="5" fillId="0" borderId="0" xfId="10" applyFont="1" applyAlignment="1" applyProtection="1">
      <alignment horizontal="center" wrapText="1"/>
    </xf>
    <xf numFmtId="0" fontId="5" fillId="0" borderId="0" xfId="14" applyFont="1" applyAlignment="1" applyProtection="1">
      <alignment vertical="top" wrapText="1"/>
      <protection locked="0"/>
    </xf>
    <xf numFmtId="169" fontId="5" fillId="0" borderId="0" xfId="21" applyNumberFormat="1" applyFont="1" applyProtection="1"/>
    <xf numFmtId="1" fontId="83" fillId="0" borderId="0" xfId="14" applyNumberFormat="1" applyFont="1" applyAlignment="1" applyProtection="1">
      <alignment horizontal="center" readingOrder="1"/>
    </xf>
    <xf numFmtId="0" fontId="5" fillId="0" borderId="0" xfId="10" applyFont="1" applyAlignment="1" applyProtection="1">
      <alignment horizontal="center" wrapText="1"/>
      <protection locked="0"/>
    </xf>
    <xf numFmtId="0" fontId="5" fillId="0" borderId="0" xfId="35" applyFont="1" applyAlignment="1" applyProtection="1">
      <alignment horizontal="justify" vertical="top" wrapText="1"/>
    </xf>
    <xf numFmtId="0" fontId="5" fillId="0" borderId="0" xfId="35" applyFont="1" applyAlignment="1" applyProtection="1">
      <alignment vertical="top" wrapText="1"/>
    </xf>
    <xf numFmtId="0" fontId="5" fillId="0" borderId="0" xfId="35" applyFont="1" applyAlignment="1" applyProtection="1">
      <alignment horizontal="center"/>
    </xf>
    <xf numFmtId="0" fontId="5" fillId="0" borderId="0" xfId="10" applyFont="1" applyAlignment="1" applyProtection="1">
      <alignment horizontal="right"/>
      <protection locked="0"/>
    </xf>
    <xf numFmtId="0" fontId="83" fillId="0" borderId="0" xfId="14" applyFont="1" applyAlignment="1" applyProtection="1">
      <alignment horizontal="left" vertical="center" wrapText="1"/>
    </xf>
    <xf numFmtId="169" fontId="5" fillId="2" borderId="1" xfId="1" applyNumberFormat="1" applyFont="1" applyProtection="1">
      <alignment horizontal="right" readingOrder="1"/>
      <protection locked="0"/>
    </xf>
    <xf numFmtId="165" fontId="5" fillId="0" borderId="0" xfId="38" applyFont="1" applyAlignment="1" applyProtection="1">
      <alignment vertical="top" wrapText="1"/>
    </xf>
    <xf numFmtId="165" fontId="5" fillId="0" borderId="0" xfId="38" applyFont="1" applyAlignment="1" applyProtection="1">
      <alignment horizontal="center"/>
    </xf>
    <xf numFmtId="1" fontId="5" fillId="0" borderId="0" xfId="38" applyNumberFormat="1" applyFont="1" applyAlignment="1" applyProtection="1">
      <alignment horizontal="center"/>
    </xf>
    <xf numFmtId="0" fontId="5" fillId="0" borderId="0" xfId="32" applyFont="1" applyAlignment="1" applyProtection="1">
      <alignment vertical="top" wrapText="1"/>
    </xf>
    <xf numFmtId="0" fontId="5" fillId="0" borderId="0" xfId="32" applyFont="1" applyAlignment="1" applyProtection="1">
      <alignment horizontal="center"/>
    </xf>
    <xf numFmtId="164" fontId="5" fillId="0" borderId="0" xfId="11" applyFont="1" applyAlignment="1" applyProtection="1">
      <alignment horizontal="right"/>
      <protection locked="0"/>
    </xf>
    <xf numFmtId="169" fontId="5" fillId="0" borderId="0" xfId="22" applyNumberFormat="1" applyFont="1" applyProtection="1"/>
    <xf numFmtId="0" fontId="0" fillId="0" borderId="0" xfId="14" applyFont="1" applyAlignment="1" applyProtection="1">
      <alignment vertical="top"/>
    </xf>
    <xf numFmtId="169" fontId="86" fillId="0" borderId="0" xfId="21" applyNumberFormat="1" applyAlignment="1" applyProtection="1">
      <alignment horizontal="right"/>
    </xf>
    <xf numFmtId="9" fontId="5" fillId="0" borderId="0" xfId="35" applyNumberFormat="1" applyFont="1" applyAlignment="1" applyProtection="1">
      <alignment horizontal="center" wrapText="1"/>
    </xf>
    <xf numFmtId="0" fontId="64" fillId="0" borderId="0" xfId="14" applyFont="1" applyAlignment="1" applyProtection="1">
      <alignment horizontal="center"/>
      <protection locked="0"/>
    </xf>
    <xf numFmtId="0" fontId="68" fillId="0" borderId="0" xfId="14" applyFont="1" applyProtection="1"/>
    <xf numFmtId="49" fontId="0" fillId="0" borderId="0" xfId="6" applyNumberFormat="1" applyFont="1" applyAlignment="1" applyProtection="1">
      <alignment horizontal="justify" vertical="top" wrapText="1"/>
    </xf>
    <xf numFmtId="0" fontId="86" fillId="0" borderId="0" xfId="6" applyAlignment="1" applyProtection="1">
      <alignment horizontal="center"/>
    </xf>
    <xf numFmtId="0" fontId="0" fillId="0" borderId="0" xfId="14" applyFont="1" applyAlignment="1" applyProtection="1">
      <alignment horizontal="center"/>
    </xf>
    <xf numFmtId="4" fontId="86" fillId="0" borderId="0" xfId="6" applyNumberFormat="1" applyProtection="1">
      <protection locked="0"/>
    </xf>
    <xf numFmtId="4" fontId="86" fillId="0" borderId="0" xfId="6" applyNumberFormat="1" applyProtection="1"/>
    <xf numFmtId="0" fontId="64" fillId="0" borderId="0" xfId="36" applyFont="1" applyAlignment="1" applyProtection="1">
      <alignment horizontal="right" vertical="top"/>
    </xf>
    <xf numFmtId="0" fontId="64" fillId="0" borderId="0" xfId="36" applyFont="1" applyAlignment="1" applyProtection="1">
      <alignment horizontal="left" vertical="top" wrapText="1"/>
    </xf>
    <xf numFmtId="0" fontId="64" fillId="0" borderId="0" xfId="36" applyFont="1" applyAlignment="1" applyProtection="1">
      <alignment horizontal="center" wrapText="1"/>
    </xf>
    <xf numFmtId="0" fontId="64" fillId="0" borderId="0" xfId="36" applyFont="1" applyProtection="1">
      <protection locked="0"/>
    </xf>
    <xf numFmtId="0" fontId="64" fillId="0" borderId="0" xfId="36" applyFont="1" applyProtection="1"/>
    <xf numFmtId="0" fontId="0" fillId="0" borderId="0" xfId="14" applyFont="1" applyAlignment="1" applyProtection="1">
      <alignment horizontal="left" vertical="top" wrapText="1"/>
    </xf>
    <xf numFmtId="4" fontId="64" fillId="0" borderId="0" xfId="14" applyNumberFormat="1" applyFont="1" applyAlignment="1" applyProtection="1">
      <alignment horizontal="center"/>
    </xf>
    <xf numFmtId="0" fontId="0" fillId="0" borderId="0" xfId="68" applyFont="1" applyAlignment="1" applyProtection="1">
      <alignment horizontal="left" vertical="top" wrapText="1"/>
    </xf>
    <xf numFmtId="49" fontId="0" fillId="0" borderId="0" xfId="14" applyNumberFormat="1" applyFont="1" applyAlignment="1" applyProtection="1">
      <alignment horizontal="left" vertical="top"/>
    </xf>
    <xf numFmtId="165" fontId="0" fillId="0" borderId="0" xfId="14" applyNumberFormat="1" applyFont="1" applyProtection="1">
      <protection locked="0"/>
    </xf>
    <xf numFmtId="165" fontId="0" fillId="0" borderId="0" xfId="14" applyNumberFormat="1" applyFont="1" applyProtection="1"/>
    <xf numFmtId="4" fontId="86" fillId="0" borderId="0" xfId="6" applyNumberFormat="1" applyAlignment="1" applyProtection="1">
      <alignment horizontal="center"/>
    </xf>
    <xf numFmtId="49" fontId="0" fillId="0" borderId="0" xfId="35" applyNumberFormat="1" applyFont="1" applyAlignment="1" applyProtection="1">
      <alignment horizontal="left" vertical="top" wrapText="1" readingOrder="1"/>
    </xf>
    <xf numFmtId="0" fontId="86" fillId="0" borderId="0" xfId="35" applyAlignment="1" applyProtection="1">
      <alignment horizontal="center"/>
    </xf>
    <xf numFmtId="178" fontId="86" fillId="0" borderId="0" xfId="35" applyNumberFormat="1" applyAlignment="1" applyProtection="1">
      <alignment horizontal="right"/>
      <protection locked="0"/>
    </xf>
    <xf numFmtId="169" fontId="86" fillId="0" borderId="0" xfId="24" applyNumberFormat="1" applyAlignment="1" applyProtection="1">
      <alignment horizontal="right"/>
    </xf>
    <xf numFmtId="4" fontId="64" fillId="0" borderId="0" xfId="35" applyNumberFormat="1" applyFont="1" applyProtection="1"/>
    <xf numFmtId="0" fontId="86" fillId="0" borderId="0" xfId="35" applyAlignment="1" applyProtection="1">
      <alignment horizontal="right" vertical="top"/>
    </xf>
    <xf numFmtId="0" fontId="29" fillId="0" borderId="0" xfId="9" applyFont="1" applyAlignment="1" applyProtection="1">
      <alignment vertical="top"/>
    </xf>
    <xf numFmtId="0" fontId="29" fillId="0" borderId="0" xfId="9" applyFont="1" applyAlignment="1" applyProtection="1">
      <alignment vertical="top" wrapText="1"/>
    </xf>
    <xf numFmtId="0" fontId="29" fillId="0" borderId="0" xfId="9" applyFont="1" applyProtection="1"/>
    <xf numFmtId="0" fontId="29" fillId="0" borderId="0" xfId="9" applyFont="1" applyAlignment="1" applyProtection="1">
      <alignment horizontal="left"/>
    </xf>
    <xf numFmtId="0" fontId="29" fillId="0" borderId="0" xfId="9" applyFont="1" applyAlignment="1" applyProtection="1">
      <alignment horizontal="left" vertical="top" wrapText="1"/>
    </xf>
    <xf numFmtId="2" fontId="29" fillId="0" borderId="0" xfId="9" applyNumberFormat="1" applyFont="1" applyProtection="1"/>
    <xf numFmtId="0" fontId="29" fillId="0" borderId="0" xfId="9" applyFont="1" applyAlignment="1" applyProtection="1">
      <alignment wrapText="1"/>
    </xf>
    <xf numFmtId="49" fontId="20" fillId="0" borderId="0" xfId="19" applyNumberFormat="1" applyFont="1" applyBorder="1" applyAlignment="1" applyProtection="1">
      <alignment horizontal="left" vertical="top"/>
    </xf>
    <xf numFmtId="0" fontId="20" fillId="0" borderId="0" xfId="19" applyFont="1" applyBorder="1" applyAlignment="1" applyProtection="1">
      <alignment horizontal="justify" vertical="top"/>
    </xf>
    <xf numFmtId="169" fontId="20" fillId="0" borderId="0" xfId="19" applyNumberFormat="1" applyFont="1" applyBorder="1" applyAlignment="1" applyProtection="1">
      <alignment horizontal="right" vertical="top"/>
    </xf>
    <xf numFmtId="0" fontId="87" fillId="0" borderId="0" xfId="19" applyFont="1" applyAlignment="1">
      <alignment horizontal="left"/>
    </xf>
    <xf numFmtId="179" fontId="87" fillId="0" borderId="0" xfId="19" applyNumberFormat="1" applyFont="1"/>
    <xf numFmtId="0" fontId="87" fillId="0" borderId="0" xfId="19" applyFont="1"/>
    <xf numFmtId="0" fontId="88" fillId="0" borderId="0" xfId="19" applyFont="1"/>
    <xf numFmtId="0" fontId="88" fillId="0" borderId="0" xfId="19" applyFont="1" applyAlignment="1">
      <alignment vertical="top"/>
    </xf>
    <xf numFmtId="1" fontId="88" fillId="0" borderId="0" xfId="19" applyNumberFormat="1" applyFont="1" applyAlignment="1">
      <alignment horizontal="center"/>
    </xf>
    <xf numFmtId="180" fontId="88" fillId="0" borderId="0" xfId="19" applyNumberFormat="1" applyFont="1" applyAlignment="1">
      <alignment horizontal="right"/>
    </xf>
    <xf numFmtId="4" fontId="88" fillId="0" borderId="0" xfId="19" applyNumberFormat="1" applyFont="1"/>
    <xf numFmtId="0" fontId="88" fillId="0" borderId="0" xfId="19" applyFont="1" applyAlignment="1">
      <alignment horizontal="left" vertical="top"/>
    </xf>
    <xf numFmtId="4" fontId="88" fillId="0" borderId="0" xfId="19" applyNumberFormat="1" applyFont="1" applyAlignment="1">
      <alignment horizontal="left"/>
    </xf>
    <xf numFmtId="0" fontId="89" fillId="0" borderId="0" xfId="19" applyFont="1" applyAlignment="1" applyProtection="1">
      <alignment horizontal="center" vertical="top" wrapText="1"/>
    </xf>
    <xf numFmtId="0" fontId="27" fillId="0" borderId="21" xfId="19" applyFont="1" applyFill="1" applyBorder="1" applyAlignment="1" applyProtection="1">
      <alignment vertical="top" wrapText="1"/>
    </xf>
    <xf numFmtId="0" fontId="27" fillId="0" borderId="21" xfId="19" applyFont="1" applyFill="1" applyBorder="1" applyAlignment="1" applyProtection="1">
      <alignment vertical="top"/>
    </xf>
    <xf numFmtId="0" fontId="28" fillId="0" borderId="21" xfId="19" applyFont="1" applyFill="1" applyBorder="1" applyAlignment="1" applyProtection="1">
      <alignment vertical="top" wrapText="1"/>
    </xf>
    <xf numFmtId="0" fontId="27" fillId="0" borderId="21" xfId="19" applyFont="1" applyFill="1" applyBorder="1" applyAlignment="1" applyProtection="1">
      <alignment horizontal="center" vertical="top"/>
    </xf>
    <xf numFmtId="4" fontId="27" fillId="0" borderId="21" xfId="19" applyNumberFormat="1" applyFont="1" applyFill="1" applyBorder="1" applyAlignment="1" applyProtection="1">
      <alignment horizontal="right" vertical="top" wrapText="1"/>
    </xf>
    <xf numFmtId="4" fontId="27" fillId="0" borderId="21" xfId="19" applyNumberFormat="1" applyFont="1" applyFill="1" applyBorder="1" applyAlignment="1" applyProtection="1">
      <alignment horizontal="right" vertical="top"/>
    </xf>
    <xf numFmtId="4" fontId="27" fillId="0" borderId="21" xfId="19" applyNumberFormat="1" applyFont="1" applyFill="1" applyBorder="1" applyAlignment="1" applyProtection="1">
      <alignment vertical="top" wrapText="1"/>
    </xf>
    <xf numFmtId="49" fontId="18" fillId="0" borderId="0" xfId="0" applyNumberFormat="1" applyFont="1" applyFill="1" applyAlignment="1" applyProtection="1">
      <alignment horizontal="left" vertical="top" wrapText="1"/>
    </xf>
    <xf numFmtId="0" fontId="18" fillId="0" borderId="0" xfId="0" applyFont="1" applyFill="1" applyAlignment="1" applyProtection="1">
      <alignment horizontal="left" vertical="top" wrapText="1"/>
    </xf>
    <xf numFmtId="0" fontId="18" fillId="0" borderId="0" xfId="0" applyFont="1" applyFill="1" applyAlignment="1" applyProtection="1">
      <alignment horizontal="right"/>
    </xf>
    <xf numFmtId="173" fontId="18" fillId="0" borderId="0" xfId="0" applyNumberFormat="1" applyFont="1" applyFill="1" applyAlignment="1" applyProtection="1">
      <alignment horizontal="right"/>
    </xf>
    <xf numFmtId="3" fontId="18" fillId="0" borderId="0" xfId="0" applyNumberFormat="1" applyFont="1" applyFill="1" applyAlignment="1" applyProtection="1">
      <alignment horizontal="right"/>
    </xf>
    <xf numFmtId="4" fontId="18" fillId="0" borderId="0" xfId="0" applyNumberFormat="1" applyFont="1" applyFill="1" applyAlignment="1" applyProtection="1">
      <alignment horizontal="right"/>
    </xf>
    <xf numFmtId="0" fontId="33" fillId="0" borderId="0" xfId="0" applyFont="1" applyFill="1" applyAlignment="1" applyProtection="1">
      <alignment vertical="top" wrapText="1"/>
    </xf>
    <xf numFmtId="0" fontId="34" fillId="0" borderId="0" xfId="0" applyFont="1" applyFill="1" applyAlignment="1" applyProtection="1">
      <alignment horizontal="left" vertical="top" wrapText="1"/>
    </xf>
    <xf numFmtId="49" fontId="18" fillId="0" borderId="23" xfId="0" applyNumberFormat="1" applyFont="1" applyFill="1" applyBorder="1" applyAlignment="1" applyProtection="1">
      <alignment horizontal="left" vertical="top" wrapText="1"/>
    </xf>
    <xf numFmtId="0" fontId="18" fillId="0" borderId="23" xfId="0" applyFont="1" applyFill="1" applyBorder="1" applyAlignment="1" applyProtection="1">
      <alignment horizontal="left" vertical="top" wrapText="1"/>
    </xf>
    <xf numFmtId="0" fontId="18" fillId="0" borderId="23" xfId="0" applyFont="1" applyFill="1" applyBorder="1" applyAlignment="1" applyProtection="1">
      <alignment horizontal="right"/>
    </xf>
    <xf numFmtId="173" fontId="18" fillId="0" borderId="23" xfId="0" applyNumberFormat="1" applyFont="1" applyFill="1" applyBorder="1" applyAlignment="1" applyProtection="1">
      <alignment horizontal="right"/>
    </xf>
    <xf numFmtId="3" fontId="18" fillId="0" borderId="23" xfId="0" applyNumberFormat="1" applyFont="1" applyFill="1" applyBorder="1" applyAlignment="1" applyProtection="1">
      <alignment horizontal="right"/>
    </xf>
    <xf numFmtId="4" fontId="18" fillId="0" borderId="23" xfId="0" applyNumberFormat="1" applyFont="1" applyFill="1" applyBorder="1" applyAlignment="1" applyProtection="1">
      <alignment horizontal="right"/>
    </xf>
    <xf numFmtId="0" fontId="33" fillId="0" borderId="0" xfId="0" applyFont="1" applyFill="1" applyAlignment="1" applyProtection="1">
      <alignment horizontal="right" vertical="top" wrapText="1"/>
    </xf>
    <xf numFmtId="0" fontId="33" fillId="0" borderId="0" xfId="0" applyFont="1" applyFill="1" applyAlignment="1" applyProtection="1">
      <alignment horizontal="left" vertical="top" wrapText="1" indent="1"/>
    </xf>
    <xf numFmtId="4" fontId="33" fillId="0" borderId="0" xfId="0" applyNumberFormat="1" applyFont="1" applyFill="1" applyAlignment="1" applyProtection="1">
      <alignment vertical="top" wrapText="1"/>
    </xf>
    <xf numFmtId="0" fontId="34" fillId="0" borderId="0" xfId="0" applyFont="1" applyFill="1" applyAlignment="1" applyProtection="1">
      <alignment horizontal="left" vertical="top"/>
    </xf>
    <xf numFmtId="3" fontId="18" fillId="0" borderId="0" xfId="0" applyNumberFormat="1" applyFont="1" applyFill="1" applyAlignment="1" applyProtection="1">
      <alignment horizontal="right"/>
      <protection locked="0"/>
    </xf>
    <xf numFmtId="0" fontId="35" fillId="0" borderId="0" xfId="0" applyFont="1" applyFill="1" applyAlignment="1" applyProtection="1">
      <alignment horizontal="left" vertical="top" wrapText="1"/>
    </xf>
    <xf numFmtId="0" fontId="36" fillId="0" borderId="24" xfId="72" applyFont="1" applyFill="1" applyBorder="1" applyAlignment="1" applyProtection="1">
      <alignment horizontal="center" vertical="top"/>
    </xf>
    <xf numFmtId="0" fontId="36" fillId="0" borderId="25" xfId="72" applyFont="1" applyFill="1" applyBorder="1" applyAlignment="1" applyProtection="1">
      <alignment horizontal="justify" vertical="top"/>
    </xf>
    <xf numFmtId="0" fontId="36" fillId="0" borderId="25" xfId="72" applyFont="1" applyFill="1" applyBorder="1" applyAlignment="1" applyProtection="1">
      <alignment horizontal="center"/>
    </xf>
    <xf numFmtId="0" fontId="36" fillId="0" borderId="25" xfId="72" applyFont="1" applyFill="1" applyBorder="1" applyAlignment="1" applyProtection="1">
      <alignment horizontal="right"/>
    </xf>
    <xf numFmtId="4" fontId="36" fillId="0" borderId="25" xfId="72" applyNumberFormat="1" applyFont="1" applyFill="1" applyBorder="1" applyAlignment="1" applyProtection="1">
      <alignment horizontal="right"/>
      <protection locked="0"/>
    </xf>
    <xf numFmtId="4" fontId="36" fillId="0" borderId="26" xfId="72" applyNumberFormat="1" applyFont="1" applyFill="1" applyBorder="1" applyAlignment="1" applyProtection="1">
      <alignment horizontal="center"/>
    </xf>
    <xf numFmtId="0" fontId="36" fillId="0" borderId="0" xfId="72" applyFont="1" applyFill="1" applyAlignment="1" applyProtection="1">
      <alignment horizontal="center" vertical="top"/>
    </xf>
    <xf numFmtId="0" fontId="36" fillId="0" borderId="0" xfId="72" applyFont="1" applyFill="1" applyAlignment="1" applyProtection="1">
      <alignment horizontal="justify" vertical="top"/>
    </xf>
    <xf numFmtId="0" fontId="36" fillId="0" borderId="0" xfId="72" applyFont="1" applyFill="1" applyAlignment="1" applyProtection="1">
      <alignment horizontal="center"/>
    </xf>
    <xf numFmtId="0" fontId="36" fillId="0" borderId="0" xfId="72" applyFont="1" applyFill="1" applyAlignment="1" applyProtection="1">
      <alignment horizontal="right"/>
    </xf>
    <xf numFmtId="4" fontId="36" fillId="0" borderId="0" xfId="72" applyNumberFormat="1" applyFont="1" applyFill="1" applyAlignment="1" applyProtection="1">
      <alignment horizontal="right"/>
      <protection locked="0"/>
    </xf>
    <xf numFmtId="4" fontId="36" fillId="0" borderId="0" xfId="72" applyNumberFormat="1" applyFont="1" applyFill="1" applyAlignment="1" applyProtection="1">
      <alignment horizontal="center"/>
    </xf>
    <xf numFmtId="3" fontId="18" fillId="0" borderId="23" xfId="0" applyNumberFormat="1" applyFont="1" applyFill="1" applyBorder="1" applyAlignment="1" applyProtection="1">
      <alignment horizontal="right"/>
      <protection locked="0"/>
    </xf>
    <xf numFmtId="0" fontId="33" fillId="0" borderId="0" xfId="0" applyFont="1" applyFill="1" applyAlignment="1" applyProtection="1">
      <alignment vertical="top" wrapText="1"/>
      <protection locked="0"/>
    </xf>
    <xf numFmtId="4" fontId="18" fillId="0" borderId="29" xfId="72" applyNumberFormat="1" applyFill="1" applyBorder="1" applyAlignment="1" applyProtection="1"/>
    <xf numFmtId="4" fontId="18" fillId="0" borderId="0" xfId="0" applyNumberFormat="1" applyFont="1" applyFill="1" applyAlignment="1" applyProtection="1">
      <alignment horizontal="right"/>
      <protection locked="0"/>
    </xf>
    <xf numFmtId="4" fontId="18" fillId="0" borderId="0" xfId="72" applyNumberFormat="1" applyFill="1" applyAlignment="1" applyProtection="1">
      <protection locked="0"/>
    </xf>
    <xf numFmtId="4" fontId="18" fillId="0" borderId="29" xfId="72" applyNumberFormat="1" applyFill="1" applyBorder="1" applyAlignment="1" applyProtection="1">
      <protection locked="0"/>
    </xf>
    <xf numFmtId="4" fontId="18" fillId="0" borderId="23" xfId="0" applyNumberFormat="1" applyFont="1" applyFill="1" applyBorder="1" applyAlignment="1" applyProtection="1">
      <alignment horizontal="right"/>
      <protection locked="0"/>
    </xf>
    <xf numFmtId="4" fontId="33" fillId="0" borderId="0" xfId="72" applyNumberFormat="1" applyFont="1" applyFill="1" applyAlignment="1" applyProtection="1">
      <protection locked="0"/>
    </xf>
    <xf numFmtId="4" fontId="33" fillId="0" borderId="0" xfId="0" applyNumberFormat="1" applyFont="1" applyFill="1" applyAlignment="1" applyProtection="1">
      <alignment vertical="top" wrapText="1"/>
      <protection locked="0"/>
    </xf>
    <xf numFmtId="4" fontId="18" fillId="0" borderId="0" xfId="0" applyNumberFormat="1" applyFont="1" applyFill="1" applyBorder="1" applyAlignment="1" applyProtection="1">
      <alignment horizontal="right"/>
    </xf>
    <xf numFmtId="0" fontId="36" fillId="0" borderId="24" xfId="0" applyFont="1" applyFill="1" applyBorder="1" applyAlignment="1" applyProtection="1">
      <alignment horizontal="center" vertical="top"/>
    </xf>
    <xf numFmtId="0" fontId="36" fillId="0" borderId="25" xfId="0" applyFont="1" applyFill="1" applyBorder="1" applyAlignment="1" applyProtection="1">
      <alignment horizontal="justify" vertical="top"/>
    </xf>
    <xf numFmtId="0" fontId="36" fillId="0" borderId="25" xfId="0" applyFont="1" applyFill="1" applyBorder="1" applyAlignment="1" applyProtection="1">
      <alignment horizontal="center"/>
    </xf>
    <xf numFmtId="0" fontId="36" fillId="0" borderId="25" xfId="0" applyFont="1" applyFill="1" applyBorder="1" applyAlignment="1" applyProtection="1">
      <alignment horizontal="right"/>
    </xf>
    <xf numFmtId="4" fontId="36" fillId="0" borderId="25" xfId="0" applyNumberFormat="1" applyFont="1" applyFill="1" applyBorder="1" applyAlignment="1" applyProtection="1">
      <alignment horizontal="right"/>
      <protection locked="0"/>
    </xf>
    <xf numFmtId="4" fontId="36" fillId="0" borderId="26" xfId="0" applyNumberFormat="1" applyFont="1" applyFill="1" applyBorder="1" applyAlignment="1" applyProtection="1">
      <alignment horizontal="center"/>
    </xf>
    <xf numFmtId="0" fontId="18" fillId="0" borderId="0" xfId="72" applyFill="1" applyAlignment="1" applyProtection="1">
      <alignment wrapText="1"/>
    </xf>
    <xf numFmtId="0" fontId="43" fillId="0" borderId="0" xfId="72" applyFont="1" applyFill="1" applyAlignment="1" applyProtection="1">
      <alignment horizontal="justify" vertical="top" wrapText="1"/>
    </xf>
    <xf numFmtId="0" fontId="43" fillId="0" borderId="17" xfId="72" applyFont="1" applyFill="1" applyBorder="1" applyAlignment="1" applyProtection="1">
      <alignment horizontal="justify" vertical="top" wrapText="1"/>
    </xf>
    <xf numFmtId="0" fontId="33" fillId="0" borderId="0" xfId="72" applyFont="1" applyFill="1" applyAlignment="1" applyProtection="1">
      <alignment horizontal="justify" vertical="top" wrapText="1"/>
    </xf>
    <xf numFmtId="0" fontId="33" fillId="0" borderId="0" xfId="72" applyFont="1" applyFill="1" applyAlignment="1" applyProtection="1">
      <alignment horizontal="left" vertical="top" wrapText="1"/>
    </xf>
    <xf numFmtId="0" fontId="18" fillId="0" borderId="0" xfId="0" applyFont="1" applyFill="1" applyAlignment="1" applyProtection="1">
      <alignment vertical="top" wrapText="1"/>
    </xf>
    <xf numFmtId="0" fontId="33" fillId="0" borderId="0" xfId="0" applyFont="1" applyFill="1" applyAlignment="1" applyProtection="1">
      <alignment horizontal="center" vertical="top" wrapText="1"/>
    </xf>
    <xf numFmtId="0" fontId="33" fillId="0" borderId="0" xfId="0" applyFont="1" applyFill="1" applyAlignment="1" applyProtection="1">
      <alignment wrapText="1"/>
    </xf>
    <xf numFmtId="169" fontId="0" fillId="0" borderId="0" xfId="72" applyNumberFormat="1" applyFont="1" applyFill="1" applyAlignment="1" applyProtection="1">
      <alignment horizontal="center" vertical="top"/>
      <protection locked="0"/>
    </xf>
    <xf numFmtId="176" fontId="0" fillId="0" borderId="0" xfId="72" applyNumberFormat="1" applyFont="1" applyFill="1" applyAlignment="1" applyProtection="1">
      <alignment horizontal="center" vertical="top"/>
    </xf>
    <xf numFmtId="0" fontId="33" fillId="0" borderId="0" xfId="0" applyFont="1" applyFill="1" applyAlignment="1" applyProtection="1">
      <alignment vertical="top"/>
    </xf>
    <xf numFmtId="0" fontId="5" fillId="0" borderId="0" xfId="0" applyFont="1" applyFill="1" applyAlignment="1" applyProtection="1">
      <alignment vertical="top"/>
    </xf>
    <xf numFmtId="0" fontId="0" fillId="0" borderId="0" xfId="0" applyFont="1" applyFill="1" applyAlignment="1" applyProtection="1">
      <alignment horizontal="right" vertical="top"/>
    </xf>
    <xf numFmtId="0" fontId="0" fillId="0" borderId="0" xfId="0" applyFont="1" applyFill="1" applyAlignment="1" applyProtection="1">
      <alignment horizontal="center" vertical="top"/>
    </xf>
    <xf numFmtId="176" fontId="0" fillId="0" borderId="0" xfId="0" applyNumberFormat="1" applyFont="1" applyFill="1" applyAlignment="1" applyProtection="1">
      <alignment horizontal="center" vertical="top"/>
      <protection locked="0"/>
    </xf>
    <xf numFmtId="176" fontId="0" fillId="0" borderId="0" xfId="0" applyNumberFormat="1" applyFont="1" applyFill="1" applyAlignment="1" applyProtection="1">
      <alignment horizontal="center" vertical="top"/>
    </xf>
    <xf numFmtId="176" fontId="0" fillId="0" borderId="0" xfId="72" applyNumberFormat="1" applyFont="1" applyFill="1" applyAlignment="1" applyProtection="1">
      <alignment horizontal="center" vertical="top"/>
      <protection locked="0"/>
    </xf>
    <xf numFmtId="4" fontId="18" fillId="0" borderId="0" xfId="72" applyNumberFormat="1" applyFill="1" applyAlignment="1" applyProtection="1">
      <alignment horizontal="right"/>
    </xf>
    <xf numFmtId="0" fontId="39" fillId="0" borderId="0" xfId="0" applyFont="1" applyFill="1" applyAlignment="1" applyProtection="1">
      <alignment horizontal="left" vertical="top" wrapText="1"/>
    </xf>
    <xf numFmtId="0" fontId="18" fillId="0" borderId="17" xfId="0" applyFont="1" applyFill="1" applyBorder="1" applyAlignment="1" applyProtection="1">
      <alignment horizontal="left" vertical="top" wrapText="1"/>
    </xf>
    <xf numFmtId="0" fontId="54" fillId="0" borderId="0" xfId="0" applyFont="1" applyFill="1" applyAlignment="1" applyProtection="1">
      <alignment horizontal="left" vertical="top" wrapText="1"/>
    </xf>
    <xf numFmtId="0" fontId="18" fillId="0" borderId="0" xfId="72" applyFont="1" applyFill="1" applyAlignment="1" applyProtection="1">
      <alignment horizontal="left" vertical="top" wrapText="1"/>
    </xf>
    <xf numFmtId="0" fontId="39" fillId="0" borderId="0" xfId="0" applyFont="1" applyFill="1" applyAlignment="1" applyProtection="1">
      <alignment horizontal="right"/>
    </xf>
    <xf numFmtId="1" fontId="39" fillId="0" borderId="0" xfId="0" applyNumberFormat="1" applyFont="1" applyFill="1" applyAlignment="1" applyProtection="1">
      <alignment horizontal="right"/>
    </xf>
    <xf numFmtId="4" fontId="39" fillId="0" borderId="0" xfId="72" applyNumberFormat="1" applyFont="1" applyFill="1" applyAlignment="1" applyProtection="1">
      <protection locked="0"/>
    </xf>
    <xf numFmtId="4" fontId="58" fillId="0" borderId="0" xfId="31" applyNumberFormat="1" applyFont="1" applyProtection="1">
      <protection locked="0"/>
    </xf>
    <xf numFmtId="4" fontId="0" fillId="0" borderId="0" xfId="31" applyNumberFormat="1" applyFont="1" applyProtection="1"/>
    <xf numFmtId="4" fontId="18" fillId="0" borderId="0" xfId="31" applyNumberFormat="1" applyFont="1" applyAlignment="1" applyProtection="1">
      <alignment horizontal="left" vertical="top" wrapText="1"/>
      <protection locked="0"/>
    </xf>
    <xf numFmtId="4" fontId="18" fillId="0" borderId="0" xfId="0" applyNumberFormat="1" applyFont="1" applyAlignment="1" applyProtection="1">
      <alignment horizontal="left" vertical="top" wrapText="1"/>
    </xf>
    <xf numFmtId="4" fontId="18" fillId="0" borderId="0" xfId="31" applyNumberFormat="1" applyFont="1" applyAlignment="1" applyProtection="1">
      <alignment horizontal="left" vertical="top" wrapText="1"/>
    </xf>
    <xf numFmtId="4" fontId="39" fillId="0" borderId="0" xfId="31" applyNumberFormat="1" applyFont="1" applyAlignment="1" applyProtection="1">
      <alignment horizontal="left" vertical="top" wrapText="1"/>
      <protection locked="0"/>
    </xf>
    <xf numFmtId="4" fontId="39" fillId="0" borderId="0" xfId="31" applyNumberFormat="1" applyFont="1" applyAlignment="1" applyProtection="1">
      <alignment horizontal="left" vertical="top" wrapText="1"/>
    </xf>
    <xf numFmtId="4" fontId="18" fillId="0" borderId="23" xfId="72" applyNumberFormat="1" applyFill="1" applyBorder="1" applyAlignment="1" applyProtection="1">
      <protection locked="0"/>
    </xf>
    <xf numFmtId="0" fontId="24" fillId="0" borderId="0" xfId="50" applyFont="1" applyAlignment="1" applyProtection="1">
      <alignment horizontal="left" vertical="center"/>
    </xf>
    <xf numFmtId="169" fontId="70" fillId="2" borderId="28" xfId="1" applyNumberFormat="1" applyFont="1" applyBorder="1" applyAlignment="1" applyProtection="1">
      <alignment horizontal="right"/>
      <protection locked="0"/>
    </xf>
    <xf numFmtId="169" fontId="70" fillId="0" borderId="0" xfId="1" applyNumberFormat="1" applyFont="1" applyFill="1" applyBorder="1" applyAlignment="1" applyProtection="1">
      <alignment horizontal="right"/>
      <protection locked="0"/>
    </xf>
    <xf numFmtId="4" fontId="29" fillId="0" borderId="0" xfId="9" applyNumberFormat="1" applyFont="1" applyAlignment="1" applyProtection="1">
      <alignment horizontal="right"/>
      <protection locked="0"/>
    </xf>
    <xf numFmtId="4" fontId="29" fillId="0" borderId="0" xfId="9" applyNumberFormat="1" applyFont="1" applyAlignment="1" applyProtection="1">
      <alignment horizontal="right"/>
    </xf>
    <xf numFmtId="0" fontId="29" fillId="0" borderId="0" xfId="9" applyFont="1" applyAlignment="1" applyProtection="1">
      <alignment horizontal="right"/>
    </xf>
    <xf numFmtId="4" fontId="31" fillId="0" borderId="0" xfId="9" applyNumberFormat="1" applyFont="1" applyAlignment="1" applyProtection="1">
      <alignment horizontal="right"/>
      <protection locked="0"/>
    </xf>
    <xf numFmtId="4" fontId="31" fillId="0" borderId="0" xfId="9" applyNumberFormat="1" applyFont="1" applyAlignment="1" applyProtection="1">
      <alignment horizontal="right"/>
    </xf>
    <xf numFmtId="171" fontId="24" fillId="0" borderId="0" xfId="51" applyNumberFormat="1" applyFont="1" applyBorder="1" applyAlignment="1" applyProtection="1">
      <alignment horizontal="left" vertical="center"/>
    </xf>
    <xf numFmtId="171" fontId="23" fillId="0" borderId="11" xfId="51" applyNumberFormat="1" applyFont="1" applyBorder="1" applyAlignment="1" applyProtection="1">
      <alignment horizontal="center" vertical="center"/>
    </xf>
    <xf numFmtId="4" fontId="33" fillId="0" borderId="0" xfId="0" applyNumberFormat="1" applyFont="1" applyFill="1" applyBorder="1" applyAlignment="1" applyProtection="1">
      <alignment vertical="top" wrapText="1"/>
      <protection locked="0"/>
    </xf>
    <xf numFmtId="0" fontId="35" fillId="0" borderId="0" xfId="0" applyFont="1" applyFill="1" applyBorder="1" applyAlignment="1" applyProtection="1">
      <alignment horizontal="left" vertical="top" wrapText="1"/>
    </xf>
    <xf numFmtId="0" fontId="29" fillId="0" borderId="0" xfId="9" applyFont="1" applyBorder="1" applyAlignment="1" applyProtection="1">
      <alignment horizontal="left"/>
    </xf>
  </cellXfs>
  <cellStyles count="80">
    <cellStyle name="CENA / KOS" xfId="1"/>
    <cellStyle name="Naslov 5 6" xfId="2"/>
    <cellStyle name="Navadno" xfId="0" builtinId="0"/>
    <cellStyle name="Navadno 10" xfId="3"/>
    <cellStyle name="Navadno 10 2" xfId="4"/>
    <cellStyle name="Navadno 10 2 2 2" xfId="5"/>
    <cellStyle name="Navadno 10 2 3 2" xfId="6"/>
    <cellStyle name="Navadno 107" xfId="7"/>
    <cellStyle name="Navadno 11" xfId="8"/>
    <cellStyle name="Navadno 12" xfId="9"/>
    <cellStyle name="Navadno 13" xfId="10"/>
    <cellStyle name="Navadno 13 8" xfId="11"/>
    <cellStyle name="Navadno 15" xfId="12"/>
    <cellStyle name="Navadno 16" xfId="13"/>
    <cellStyle name="Navadno 16 2" xfId="14"/>
    <cellStyle name="Navadno 16 2 2" xfId="15"/>
    <cellStyle name="Navadno 16 2 4" xfId="16"/>
    <cellStyle name="Navadno 16 2 5" xfId="17"/>
    <cellStyle name="Navadno 17" xfId="18"/>
    <cellStyle name="Navadno 2" xfId="19"/>
    <cellStyle name="Navadno 2 10 3" xfId="20"/>
    <cellStyle name="Navadno 2 17" xfId="21"/>
    <cellStyle name="Navadno 2 17 3" xfId="22"/>
    <cellStyle name="Navadno 2 2" xfId="23"/>
    <cellStyle name="Navadno 2 2 2" xfId="24"/>
    <cellStyle name="Navadno 2 3" xfId="25"/>
    <cellStyle name="Navadno 2 3 3 5 3" xfId="26"/>
    <cellStyle name="Navadno 2 3 4 5 3" xfId="27"/>
    <cellStyle name="Navadno 2 4" xfId="28"/>
    <cellStyle name="Navadno 2 4 2" xfId="29"/>
    <cellStyle name="Navadno 2 5" xfId="30"/>
    <cellStyle name="Navadno 2 6" xfId="31"/>
    <cellStyle name="Navadno 27 10" xfId="32"/>
    <cellStyle name="Navadno 27 16" xfId="33"/>
    <cellStyle name="Navadno 3" xfId="34"/>
    <cellStyle name="Navadno 3 10" xfId="35"/>
    <cellStyle name="Navadno 3 25" xfId="36"/>
    <cellStyle name="Navadno 3 26" xfId="37"/>
    <cellStyle name="Navadno 3 27" xfId="38"/>
    <cellStyle name="Navadno 4" xfId="39"/>
    <cellStyle name="Navadno 42" xfId="40"/>
    <cellStyle name="Navadno 5" xfId="41"/>
    <cellStyle name="Navadno 6" xfId="42"/>
    <cellStyle name="Navadno 7" xfId="43"/>
    <cellStyle name="Navadno 7 2" xfId="44"/>
    <cellStyle name="Navadno 74" xfId="45"/>
    <cellStyle name="Navadno 8" xfId="46"/>
    <cellStyle name="Navadno 8 2" xfId="47"/>
    <cellStyle name="Navadno 9" xfId="48"/>
    <cellStyle name="Navadno 9 9" xfId="49"/>
    <cellStyle name="Navadno_LG PZI popis strojne instalacije popravljen popis 2" xfId="50"/>
    <cellStyle name="Navadno_Popis" xfId="51"/>
    <cellStyle name="Navadno_popis-splošno-zun.ured" xfId="52"/>
    <cellStyle name="Normal 10 2" xfId="53"/>
    <cellStyle name="Normal 10 2 2 3" xfId="54"/>
    <cellStyle name="Normal 13 2" xfId="55"/>
    <cellStyle name="Normal 15" xfId="56"/>
    <cellStyle name="normal 188" xfId="57"/>
    <cellStyle name="Normal 2" xfId="58"/>
    <cellStyle name="Normal 2 2" xfId="59"/>
    <cellStyle name="Normal 2 2 2" xfId="60"/>
    <cellStyle name="Normal 2 3" xfId="61"/>
    <cellStyle name="Normal 2 3 2" xfId="62"/>
    <cellStyle name="Normal 3 5" xfId="63"/>
    <cellStyle name="Normal 4 2 6 2" xfId="64"/>
    <cellStyle name="Normal 5" xfId="65"/>
    <cellStyle name="Normal 6" xfId="66"/>
    <cellStyle name="Normal 7" xfId="67"/>
    <cellStyle name="Normal_PL_SD" xfId="68"/>
    <cellStyle name="Normal_Sheet1" xfId="69"/>
    <cellStyle name="Pojasnjevalno besedilo 2" xfId="70"/>
    <cellStyle name="popis" xfId="71"/>
    <cellStyle name="Popis Evo" xfId="72"/>
    <cellStyle name="Valuta 2" xfId="73"/>
    <cellStyle name="Vejica 11 5" xfId="74"/>
    <cellStyle name="Vejica 2" xfId="75"/>
    <cellStyle name="Vejica 3" xfId="76"/>
    <cellStyle name="Vejica 4" xfId="77"/>
    <cellStyle name="Vejica 4 4 2" xfId="78"/>
    <cellStyle name="Vejica_popis-splošno-zun.ured" xfId="79"/>
  </cellStyles>
  <dxfs count="2">
    <dxf>
      <font>
        <b/>
        <i val="0"/>
        <condense val="0"/>
        <extend val="0"/>
        <color indexed="8"/>
      </font>
      <fill>
        <patternFill patternType="solid">
          <fgColor indexed="60"/>
          <bgColor indexed="10"/>
        </patternFill>
      </fill>
    </dxf>
    <dxf>
      <font>
        <b val="0"/>
        <condense val="0"/>
        <extend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B050"/>
      <rgbColor rgb="00C0C0C0"/>
      <rgbColor rgb="007F7F7F"/>
      <rgbColor rgb="009999FF"/>
      <rgbColor rgb="00993366"/>
      <rgbColor rgb="00FFFFCC"/>
      <rgbColor rgb="00D8EEF3"/>
      <rgbColor rgb="00660066"/>
      <rgbColor rgb="00FF8080"/>
      <rgbColor rgb="000066CC"/>
      <rgbColor rgb="00BFBFBF"/>
      <rgbColor rgb="00000080"/>
      <rgbColor rgb="00FF00FF"/>
      <rgbColor rgb="00FFFF00"/>
      <rgbColor rgb="0000FFFF"/>
      <rgbColor rgb="00800080"/>
      <rgbColor rgb="00800000"/>
      <rgbColor rgb="00008080"/>
      <rgbColor rgb="000000FF"/>
      <rgbColor rgb="0000B0F0"/>
      <rgbColor rgb="00DBEEF4"/>
      <rgbColor rgb="00CCFFCC"/>
      <rgbColor rgb="00FFFF99"/>
      <rgbColor rgb="0099CCFF"/>
      <rgbColor rgb="00FF99CC"/>
      <rgbColor rgb="00CC99FF"/>
      <rgbColor rgb="00FFCC99"/>
      <rgbColor rgb="003366FF"/>
      <rgbColor rgb="0033CCCC"/>
      <rgbColor rgb="0099CC00"/>
      <rgbColor rgb="00FFCC00"/>
      <rgbColor rgb="00FF9900"/>
      <rgbColor rgb="00E46C0A"/>
      <rgbColor rgb="00666699"/>
      <rgbColor rgb="00969696"/>
      <rgbColor rgb="00003366"/>
      <rgbColor rgb="0041A6B1"/>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152400</xdr:rowOff>
    </xdr:from>
    <xdr:to>
      <xdr:col>6</xdr:col>
      <xdr:colOff>28575</xdr:colOff>
      <xdr:row>4</xdr:row>
      <xdr:rowOff>152400</xdr:rowOff>
    </xdr:to>
    <xdr:sp macro="" textlink="">
      <xdr:nvSpPr>
        <xdr:cNvPr id="15594" name="PoljeZBesedilom 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595" name="PoljeZBesedilom 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596" name="PoljeZBesedilom 3"/>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597" name="PoljeZBesedilom 4"/>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315</xdr:row>
      <xdr:rowOff>152400</xdr:rowOff>
    </xdr:from>
    <xdr:to>
      <xdr:col>6</xdr:col>
      <xdr:colOff>28575</xdr:colOff>
      <xdr:row>316</xdr:row>
      <xdr:rowOff>161925</xdr:rowOff>
    </xdr:to>
    <xdr:sp macro="" textlink="">
      <xdr:nvSpPr>
        <xdr:cNvPr id="15598" name="PoljeZBesedilom 5"/>
        <xdr:cNvSpPr>
          <a:spLocks noChangeArrowheads="1"/>
        </xdr:cNvSpPr>
      </xdr:nvSpPr>
      <xdr:spPr bwMode="auto">
        <a:xfrm>
          <a:off x="447675" y="8755380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315</xdr:row>
      <xdr:rowOff>152400</xdr:rowOff>
    </xdr:from>
    <xdr:to>
      <xdr:col>6</xdr:col>
      <xdr:colOff>28575</xdr:colOff>
      <xdr:row>316</xdr:row>
      <xdr:rowOff>161925</xdr:rowOff>
    </xdr:to>
    <xdr:sp macro="" textlink="">
      <xdr:nvSpPr>
        <xdr:cNvPr id="15599" name="PoljeZBesedilom 6"/>
        <xdr:cNvSpPr>
          <a:spLocks noChangeArrowheads="1"/>
        </xdr:cNvSpPr>
      </xdr:nvSpPr>
      <xdr:spPr bwMode="auto">
        <a:xfrm>
          <a:off x="447675" y="8755380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00" name="PoljeZBesedilom 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01" name="PoljeZBesedilom 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02" name="PoljeZBesedilom 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03" name="PoljeZBesedilom 1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04" name="PoljeZBesedilom 1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05" name="PoljeZBesedilom 1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606" name="PoljeZBesedilom 13"/>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607" name="PoljeZBesedilom 14"/>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608" name="PoljeZBesedilom 15"/>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215</xdr:row>
      <xdr:rowOff>114300</xdr:rowOff>
    </xdr:from>
    <xdr:to>
      <xdr:col>6</xdr:col>
      <xdr:colOff>28575</xdr:colOff>
      <xdr:row>215</xdr:row>
      <xdr:rowOff>257175</xdr:rowOff>
    </xdr:to>
    <xdr:sp macro="" textlink="">
      <xdr:nvSpPr>
        <xdr:cNvPr id="15609" name="PoljeZBesedilom 16"/>
        <xdr:cNvSpPr>
          <a:spLocks noChangeArrowheads="1"/>
        </xdr:cNvSpPr>
      </xdr:nvSpPr>
      <xdr:spPr bwMode="auto">
        <a:xfrm>
          <a:off x="447675" y="61607700"/>
          <a:ext cx="6896100" cy="1428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0" name="PoljeZBesedilom 1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1" name="PoljeZBesedilom 1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2" name="PoljeZBesedilom 1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3" name="PoljeZBesedilom 2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4" name="PoljeZBesedilom 2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5" name="PoljeZBesedilom 2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6" name="PoljeZBesedilom 2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7" name="PoljeZBesedilom 2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152400</xdr:rowOff>
    </xdr:to>
    <xdr:sp macro="" textlink="">
      <xdr:nvSpPr>
        <xdr:cNvPr id="15618" name="PoljeZBesedilom 25"/>
        <xdr:cNvSpPr>
          <a:spLocks noChangeArrowheads="1"/>
        </xdr:cNvSpPr>
      </xdr:nvSpPr>
      <xdr:spPr bwMode="auto">
        <a:xfrm>
          <a:off x="447675" y="638175"/>
          <a:ext cx="763905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19" name="PoljeZBesedilom 2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0" name="PoljeZBesedilom 2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1" name="PoljeZBesedilom 2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2" name="PoljeZBesedilom 2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3" name="PoljeZBesedilom 3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4" name="PoljeZBesedilom 3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5" name="PoljeZBesedilom 3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6" name="PoljeZBesedilom 3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7" name="PoljeZBesedilom 3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8" name="PoljeZBesedilom 35"/>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29" name="PoljeZBesedilom 3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0" name="PoljeZBesedilom 3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1" name="PoljeZBesedilom 3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2" name="PoljeZBesedilom 3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3" name="PoljeZBesedilom 4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4" name="PoljeZBesedilom 4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5" name="PoljeZBesedilom 4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6" name="PoljeZBesedilom 4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7" name="PoljeZBesedilom 4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8" name="PoljeZBesedilom 45"/>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39" name="PoljeZBesedilom 4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0" name="PoljeZBesedilom 4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1" name="PoljeZBesedilom 4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2" name="PoljeZBesedilom 4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3" name="PoljeZBesedilom 5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4" name="PoljeZBesedilom 5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5" name="PoljeZBesedilom 5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6" name="PoljeZBesedilom 5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7" name="PoljeZBesedilom 5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8" name="PoljeZBesedilom 55"/>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49" name="PoljeZBesedilom 5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0" name="PoljeZBesedilom 5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1" name="PoljeZBesedilom 5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2" name="PoljeZBesedilom 5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3" name="PoljeZBesedilom 6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4" name="PoljeZBesedilom 6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5" name="PoljeZBesedilom 6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6" name="PoljeZBesedilom 6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7" name="PoljeZBesedilom 64"/>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8" name="PoljeZBesedilom 65"/>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59" name="PoljeZBesedilom 66"/>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0" name="PoljeZBesedilom 67"/>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1" name="PoljeZBesedilom 68"/>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2" name="PoljeZBesedilom 69"/>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3" name="PoljeZBesedilom 70"/>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4" name="PoljeZBesedilom 71"/>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5" name="PoljeZBesedilom 72"/>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152400</xdr:rowOff>
    </xdr:to>
    <xdr:sp macro="" textlink="">
      <xdr:nvSpPr>
        <xdr:cNvPr id="15666" name="PoljeZBesedilom 73"/>
        <xdr:cNvSpPr>
          <a:spLocks noChangeArrowheads="1"/>
        </xdr:cNvSpPr>
      </xdr:nvSpPr>
      <xdr:spPr bwMode="auto">
        <a:xfrm>
          <a:off x="447675" y="638175"/>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67" name="PoljeZBesedilom 7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68" name="PoljeZBesedilom 7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69" name="PoljeZBesedilom 7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0" name="PoljeZBesedilom 7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1" name="PoljeZBesedilom 78"/>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2" name="PoljeZBesedilom 79"/>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3" name="PoljeZBesedilom 80"/>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4" name="PoljeZBesedilom 8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5" name="PoljeZBesedilom 8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6" name="PoljeZBesedilom 83"/>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7" name="PoljeZBesedilom 8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8" name="PoljeZBesedilom 8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79" name="PoljeZBesedilom 8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0" name="PoljeZBesedilom 8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1" name="PoljeZBesedilom 88"/>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2" name="PoljeZBesedilom 89"/>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3" name="PoljeZBesedilom 90"/>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4" name="PoljeZBesedilom 9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5" name="PoljeZBesedilom 9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6" name="PoljeZBesedilom 93"/>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7" name="PoljeZBesedilom 9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8" name="PoljeZBesedilom 9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89" name="PoljeZBesedilom 9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0" name="PoljeZBesedilom 9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1" name="PoljeZBesedilom 98"/>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2" name="PoljeZBesedilom 99"/>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3" name="PoljeZBesedilom 100"/>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4" name="PoljeZBesedilom 10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5" name="PoljeZBesedilom 10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6" name="PoljeZBesedilom 103"/>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7" name="PoljeZBesedilom 10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8" name="PoljeZBesedilom 10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699" name="PoljeZBesedilom 10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0" name="PoljeZBesedilom 10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1" name="PoljeZBesedilom 108"/>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2" name="PoljeZBesedilom 109"/>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3" name="PoljeZBesedilom 110"/>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4" name="PoljeZBesedilom 111"/>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5" name="PoljeZBesedilom 112"/>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6" name="PoljeZBesedilom 113"/>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7" name="PoljeZBesedilom 114"/>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8" name="PoljeZBesedilom 115"/>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09" name="PoljeZBesedilom 116"/>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41</xdr:row>
      <xdr:rowOff>142875</xdr:rowOff>
    </xdr:from>
    <xdr:to>
      <xdr:col>6</xdr:col>
      <xdr:colOff>28575</xdr:colOff>
      <xdr:row>42</xdr:row>
      <xdr:rowOff>161925</xdr:rowOff>
    </xdr:to>
    <xdr:sp macro="" textlink="">
      <xdr:nvSpPr>
        <xdr:cNvPr id="15710" name="PoljeZBesedilom 117"/>
        <xdr:cNvSpPr>
          <a:spLocks noChangeArrowheads="1"/>
        </xdr:cNvSpPr>
      </xdr:nvSpPr>
      <xdr:spPr bwMode="auto">
        <a:xfrm>
          <a:off x="447675" y="87249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1" name="PoljeZBesedilom 118"/>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2" name="PoljeZBesedilom 119"/>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3" name="PoljeZBesedilom 120"/>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4" name="PoljeZBesedilom 121"/>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5" name="PoljeZBesedilom 122"/>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6" name="PoljeZBesedilom 123"/>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7" name="PoljeZBesedilom 124"/>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8" name="PoljeZBesedilom 125"/>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19" name="PoljeZBesedilom 126"/>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20" name="PoljeZBesedilom 127"/>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21" name="PoljeZBesedilom 128"/>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22" name="PoljeZBesedilom 129"/>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79</xdr:row>
      <xdr:rowOff>142875</xdr:rowOff>
    </xdr:from>
    <xdr:to>
      <xdr:col>6</xdr:col>
      <xdr:colOff>28575</xdr:colOff>
      <xdr:row>80</xdr:row>
      <xdr:rowOff>142875</xdr:rowOff>
    </xdr:to>
    <xdr:sp macro="" textlink="">
      <xdr:nvSpPr>
        <xdr:cNvPr id="15723" name="PoljeZBesedilom 130"/>
        <xdr:cNvSpPr>
          <a:spLocks noChangeArrowheads="1"/>
        </xdr:cNvSpPr>
      </xdr:nvSpPr>
      <xdr:spPr bwMode="auto">
        <a:xfrm>
          <a:off x="447675" y="2005965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79</xdr:row>
      <xdr:rowOff>142875</xdr:rowOff>
    </xdr:from>
    <xdr:to>
      <xdr:col>6</xdr:col>
      <xdr:colOff>28575</xdr:colOff>
      <xdr:row>80</xdr:row>
      <xdr:rowOff>142875</xdr:rowOff>
    </xdr:to>
    <xdr:sp macro="" textlink="">
      <xdr:nvSpPr>
        <xdr:cNvPr id="15724" name="PoljeZBesedilom 131"/>
        <xdr:cNvSpPr>
          <a:spLocks noChangeArrowheads="1"/>
        </xdr:cNvSpPr>
      </xdr:nvSpPr>
      <xdr:spPr bwMode="auto">
        <a:xfrm>
          <a:off x="447675" y="2005965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79</xdr:row>
      <xdr:rowOff>142875</xdr:rowOff>
    </xdr:from>
    <xdr:to>
      <xdr:col>6</xdr:col>
      <xdr:colOff>28575</xdr:colOff>
      <xdr:row>80</xdr:row>
      <xdr:rowOff>142875</xdr:rowOff>
    </xdr:to>
    <xdr:sp macro="" textlink="">
      <xdr:nvSpPr>
        <xdr:cNvPr id="15725" name="PoljeZBesedilom 132"/>
        <xdr:cNvSpPr>
          <a:spLocks noChangeArrowheads="1"/>
        </xdr:cNvSpPr>
      </xdr:nvSpPr>
      <xdr:spPr bwMode="auto">
        <a:xfrm>
          <a:off x="447675" y="2005965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79</xdr:row>
      <xdr:rowOff>142875</xdr:rowOff>
    </xdr:from>
    <xdr:to>
      <xdr:col>6</xdr:col>
      <xdr:colOff>28575</xdr:colOff>
      <xdr:row>80</xdr:row>
      <xdr:rowOff>142875</xdr:rowOff>
    </xdr:to>
    <xdr:sp macro="" textlink="">
      <xdr:nvSpPr>
        <xdr:cNvPr id="15726" name="PoljeZBesedilom 133"/>
        <xdr:cNvSpPr>
          <a:spLocks noChangeArrowheads="1"/>
        </xdr:cNvSpPr>
      </xdr:nvSpPr>
      <xdr:spPr bwMode="auto">
        <a:xfrm>
          <a:off x="447675" y="2005965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87</xdr:row>
      <xdr:rowOff>142875</xdr:rowOff>
    </xdr:from>
    <xdr:to>
      <xdr:col>6</xdr:col>
      <xdr:colOff>28575</xdr:colOff>
      <xdr:row>88</xdr:row>
      <xdr:rowOff>142875</xdr:rowOff>
    </xdr:to>
    <xdr:sp macro="" textlink="">
      <xdr:nvSpPr>
        <xdr:cNvPr id="15727" name="PoljeZBesedilom 134"/>
        <xdr:cNvSpPr>
          <a:spLocks noChangeArrowheads="1"/>
        </xdr:cNvSpPr>
      </xdr:nvSpPr>
      <xdr:spPr bwMode="auto">
        <a:xfrm>
          <a:off x="447675" y="216789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87</xdr:row>
      <xdr:rowOff>142875</xdr:rowOff>
    </xdr:from>
    <xdr:to>
      <xdr:col>6</xdr:col>
      <xdr:colOff>28575</xdr:colOff>
      <xdr:row>88</xdr:row>
      <xdr:rowOff>142875</xdr:rowOff>
    </xdr:to>
    <xdr:sp macro="" textlink="">
      <xdr:nvSpPr>
        <xdr:cNvPr id="15728" name="PoljeZBesedilom 135"/>
        <xdr:cNvSpPr>
          <a:spLocks noChangeArrowheads="1"/>
        </xdr:cNvSpPr>
      </xdr:nvSpPr>
      <xdr:spPr bwMode="auto">
        <a:xfrm>
          <a:off x="447675" y="216789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87</xdr:row>
      <xdr:rowOff>142875</xdr:rowOff>
    </xdr:from>
    <xdr:to>
      <xdr:col>6</xdr:col>
      <xdr:colOff>28575</xdr:colOff>
      <xdr:row>88</xdr:row>
      <xdr:rowOff>142875</xdr:rowOff>
    </xdr:to>
    <xdr:sp macro="" textlink="">
      <xdr:nvSpPr>
        <xdr:cNvPr id="15729" name="PoljeZBesedilom 136"/>
        <xdr:cNvSpPr>
          <a:spLocks noChangeArrowheads="1"/>
        </xdr:cNvSpPr>
      </xdr:nvSpPr>
      <xdr:spPr bwMode="auto">
        <a:xfrm>
          <a:off x="447675" y="216789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87</xdr:row>
      <xdr:rowOff>142875</xdr:rowOff>
    </xdr:from>
    <xdr:to>
      <xdr:col>6</xdr:col>
      <xdr:colOff>28575</xdr:colOff>
      <xdr:row>88</xdr:row>
      <xdr:rowOff>142875</xdr:rowOff>
    </xdr:to>
    <xdr:sp macro="" textlink="">
      <xdr:nvSpPr>
        <xdr:cNvPr id="15730" name="PoljeZBesedilom 137"/>
        <xdr:cNvSpPr>
          <a:spLocks noChangeArrowheads="1"/>
        </xdr:cNvSpPr>
      </xdr:nvSpPr>
      <xdr:spPr bwMode="auto">
        <a:xfrm>
          <a:off x="447675" y="216789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94</xdr:row>
      <xdr:rowOff>142875</xdr:rowOff>
    </xdr:from>
    <xdr:to>
      <xdr:col>6</xdr:col>
      <xdr:colOff>28575</xdr:colOff>
      <xdr:row>95</xdr:row>
      <xdr:rowOff>152400</xdr:rowOff>
    </xdr:to>
    <xdr:sp macro="" textlink="">
      <xdr:nvSpPr>
        <xdr:cNvPr id="15731" name="PoljeZBesedilom 138"/>
        <xdr:cNvSpPr>
          <a:spLocks noChangeArrowheads="1"/>
        </xdr:cNvSpPr>
      </xdr:nvSpPr>
      <xdr:spPr bwMode="auto">
        <a:xfrm>
          <a:off x="447675" y="231362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94</xdr:row>
      <xdr:rowOff>142875</xdr:rowOff>
    </xdr:from>
    <xdr:to>
      <xdr:col>6</xdr:col>
      <xdr:colOff>28575</xdr:colOff>
      <xdr:row>95</xdr:row>
      <xdr:rowOff>152400</xdr:rowOff>
    </xdr:to>
    <xdr:sp macro="" textlink="">
      <xdr:nvSpPr>
        <xdr:cNvPr id="15732" name="PoljeZBesedilom 139"/>
        <xdr:cNvSpPr>
          <a:spLocks noChangeArrowheads="1"/>
        </xdr:cNvSpPr>
      </xdr:nvSpPr>
      <xdr:spPr bwMode="auto">
        <a:xfrm>
          <a:off x="447675" y="231362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94</xdr:row>
      <xdr:rowOff>142875</xdr:rowOff>
    </xdr:from>
    <xdr:to>
      <xdr:col>6</xdr:col>
      <xdr:colOff>28575</xdr:colOff>
      <xdr:row>95</xdr:row>
      <xdr:rowOff>152400</xdr:rowOff>
    </xdr:to>
    <xdr:sp macro="" textlink="">
      <xdr:nvSpPr>
        <xdr:cNvPr id="15733" name="PoljeZBesedilom 140"/>
        <xdr:cNvSpPr>
          <a:spLocks noChangeArrowheads="1"/>
        </xdr:cNvSpPr>
      </xdr:nvSpPr>
      <xdr:spPr bwMode="auto">
        <a:xfrm>
          <a:off x="447675" y="231362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94</xdr:row>
      <xdr:rowOff>142875</xdr:rowOff>
    </xdr:from>
    <xdr:to>
      <xdr:col>6</xdr:col>
      <xdr:colOff>28575</xdr:colOff>
      <xdr:row>95</xdr:row>
      <xdr:rowOff>152400</xdr:rowOff>
    </xdr:to>
    <xdr:sp macro="" textlink="">
      <xdr:nvSpPr>
        <xdr:cNvPr id="15734" name="PoljeZBesedilom 141"/>
        <xdr:cNvSpPr>
          <a:spLocks noChangeArrowheads="1"/>
        </xdr:cNvSpPr>
      </xdr:nvSpPr>
      <xdr:spPr bwMode="auto">
        <a:xfrm>
          <a:off x="447675" y="231362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112</xdr:row>
      <xdr:rowOff>142875</xdr:rowOff>
    </xdr:from>
    <xdr:to>
      <xdr:col>6</xdr:col>
      <xdr:colOff>28575</xdr:colOff>
      <xdr:row>113</xdr:row>
      <xdr:rowOff>142875</xdr:rowOff>
    </xdr:to>
    <xdr:sp macro="" textlink="">
      <xdr:nvSpPr>
        <xdr:cNvPr id="15735" name="PoljeZBesedilom 142"/>
        <xdr:cNvSpPr>
          <a:spLocks noChangeArrowheads="1"/>
        </xdr:cNvSpPr>
      </xdr:nvSpPr>
      <xdr:spPr bwMode="auto">
        <a:xfrm>
          <a:off x="447675" y="275082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112</xdr:row>
      <xdr:rowOff>142875</xdr:rowOff>
    </xdr:from>
    <xdr:to>
      <xdr:col>6</xdr:col>
      <xdr:colOff>28575</xdr:colOff>
      <xdr:row>113</xdr:row>
      <xdr:rowOff>142875</xdr:rowOff>
    </xdr:to>
    <xdr:sp macro="" textlink="">
      <xdr:nvSpPr>
        <xdr:cNvPr id="15736" name="PoljeZBesedilom 143"/>
        <xdr:cNvSpPr>
          <a:spLocks noChangeArrowheads="1"/>
        </xdr:cNvSpPr>
      </xdr:nvSpPr>
      <xdr:spPr bwMode="auto">
        <a:xfrm>
          <a:off x="447675" y="275082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112</xdr:row>
      <xdr:rowOff>142875</xdr:rowOff>
    </xdr:from>
    <xdr:to>
      <xdr:col>6</xdr:col>
      <xdr:colOff>28575</xdr:colOff>
      <xdr:row>113</xdr:row>
      <xdr:rowOff>142875</xdr:rowOff>
    </xdr:to>
    <xdr:sp macro="" textlink="">
      <xdr:nvSpPr>
        <xdr:cNvPr id="15737" name="PoljeZBesedilom 144"/>
        <xdr:cNvSpPr>
          <a:spLocks noChangeArrowheads="1"/>
        </xdr:cNvSpPr>
      </xdr:nvSpPr>
      <xdr:spPr bwMode="auto">
        <a:xfrm>
          <a:off x="447675" y="275082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112</xdr:row>
      <xdr:rowOff>142875</xdr:rowOff>
    </xdr:from>
    <xdr:to>
      <xdr:col>6</xdr:col>
      <xdr:colOff>28575</xdr:colOff>
      <xdr:row>113</xdr:row>
      <xdr:rowOff>142875</xdr:rowOff>
    </xdr:to>
    <xdr:sp macro="" textlink="">
      <xdr:nvSpPr>
        <xdr:cNvPr id="15738" name="PoljeZBesedilom 145"/>
        <xdr:cNvSpPr>
          <a:spLocks noChangeArrowheads="1"/>
        </xdr:cNvSpPr>
      </xdr:nvSpPr>
      <xdr:spPr bwMode="auto">
        <a:xfrm>
          <a:off x="447675" y="27508200"/>
          <a:ext cx="68961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39" name="PoljeZBesedilom 146"/>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0" name="PoljeZBesedilom 147"/>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1" name="PoljeZBesedilom 148"/>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2" name="PoljeZBesedilom 149"/>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3" name="PoljeZBesedilom 150"/>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4" name="PoljeZBesedilom 151"/>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5" name="PoljeZBesedilom 152"/>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6" name="PoljeZBesedilom 153"/>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7" name="PoljeZBesedilom 154"/>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8" name="PoljeZBesedilom 155"/>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49" name="PoljeZBesedilom 156"/>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133350</xdr:rowOff>
    </xdr:from>
    <xdr:to>
      <xdr:col>6</xdr:col>
      <xdr:colOff>28575</xdr:colOff>
      <xdr:row>114</xdr:row>
      <xdr:rowOff>152400</xdr:rowOff>
    </xdr:to>
    <xdr:sp macro="" textlink="">
      <xdr:nvSpPr>
        <xdr:cNvPr id="15750" name="PoljeZBesedilom 157"/>
        <xdr:cNvSpPr>
          <a:spLocks noChangeArrowheads="1"/>
        </xdr:cNvSpPr>
      </xdr:nvSpPr>
      <xdr:spPr bwMode="auto">
        <a:xfrm>
          <a:off x="447675" y="27660600"/>
          <a:ext cx="68961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80</xdr:row>
      <xdr:rowOff>142875</xdr:rowOff>
    </xdr:from>
    <xdr:to>
      <xdr:col>6</xdr:col>
      <xdr:colOff>28575</xdr:colOff>
      <xdr:row>81</xdr:row>
      <xdr:rowOff>152400</xdr:rowOff>
    </xdr:to>
    <xdr:sp macro="" textlink="">
      <xdr:nvSpPr>
        <xdr:cNvPr id="15751" name="PoljeZBesedilom 158"/>
        <xdr:cNvSpPr>
          <a:spLocks noChangeArrowheads="1"/>
        </xdr:cNvSpPr>
      </xdr:nvSpPr>
      <xdr:spPr bwMode="auto">
        <a:xfrm>
          <a:off x="447675" y="202215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80</xdr:row>
      <xdr:rowOff>142875</xdr:rowOff>
    </xdr:from>
    <xdr:to>
      <xdr:col>6</xdr:col>
      <xdr:colOff>28575</xdr:colOff>
      <xdr:row>81</xdr:row>
      <xdr:rowOff>152400</xdr:rowOff>
    </xdr:to>
    <xdr:sp macro="" textlink="">
      <xdr:nvSpPr>
        <xdr:cNvPr id="15752" name="PoljeZBesedilom 159"/>
        <xdr:cNvSpPr>
          <a:spLocks noChangeArrowheads="1"/>
        </xdr:cNvSpPr>
      </xdr:nvSpPr>
      <xdr:spPr bwMode="auto">
        <a:xfrm>
          <a:off x="447675" y="202215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80</xdr:row>
      <xdr:rowOff>142875</xdr:rowOff>
    </xdr:from>
    <xdr:to>
      <xdr:col>6</xdr:col>
      <xdr:colOff>28575</xdr:colOff>
      <xdr:row>81</xdr:row>
      <xdr:rowOff>152400</xdr:rowOff>
    </xdr:to>
    <xdr:sp macro="" textlink="">
      <xdr:nvSpPr>
        <xdr:cNvPr id="15753" name="PoljeZBesedilom 160"/>
        <xdr:cNvSpPr>
          <a:spLocks noChangeArrowheads="1"/>
        </xdr:cNvSpPr>
      </xdr:nvSpPr>
      <xdr:spPr bwMode="auto">
        <a:xfrm>
          <a:off x="447675" y="202215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80</xdr:row>
      <xdr:rowOff>142875</xdr:rowOff>
    </xdr:from>
    <xdr:to>
      <xdr:col>6</xdr:col>
      <xdr:colOff>28575</xdr:colOff>
      <xdr:row>81</xdr:row>
      <xdr:rowOff>152400</xdr:rowOff>
    </xdr:to>
    <xdr:sp macro="" textlink="">
      <xdr:nvSpPr>
        <xdr:cNvPr id="15754" name="PoljeZBesedilom 161"/>
        <xdr:cNvSpPr>
          <a:spLocks noChangeArrowheads="1"/>
        </xdr:cNvSpPr>
      </xdr:nvSpPr>
      <xdr:spPr bwMode="auto">
        <a:xfrm>
          <a:off x="447675" y="202215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5" name="PoljeZBesedilom 162"/>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6" name="PoljeZBesedilom 163"/>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7" name="PoljeZBesedilom 164"/>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8" name="PoljeZBesedilom 165"/>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59" name="PoljeZBesedilom 166"/>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0" name="PoljeZBesedilom 167"/>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1" name="PoljeZBesedilom 168"/>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2" name="PoljeZBesedilom 169"/>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3" name="PoljeZBesedilom 170"/>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4" name="PoljeZBesedilom 171"/>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5" name="PoljeZBesedilom 172"/>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88</xdr:row>
      <xdr:rowOff>142875</xdr:rowOff>
    </xdr:from>
    <xdr:to>
      <xdr:col>6</xdr:col>
      <xdr:colOff>28575</xdr:colOff>
      <xdr:row>89</xdr:row>
      <xdr:rowOff>152400</xdr:rowOff>
    </xdr:to>
    <xdr:sp macro="" textlink="">
      <xdr:nvSpPr>
        <xdr:cNvPr id="15766" name="PoljeZBesedilom 173"/>
        <xdr:cNvSpPr>
          <a:spLocks noChangeArrowheads="1"/>
        </xdr:cNvSpPr>
      </xdr:nvSpPr>
      <xdr:spPr bwMode="auto">
        <a:xfrm>
          <a:off x="447675" y="218408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172</xdr:row>
      <xdr:rowOff>161925</xdr:rowOff>
    </xdr:from>
    <xdr:to>
      <xdr:col>6</xdr:col>
      <xdr:colOff>28575</xdr:colOff>
      <xdr:row>173</xdr:row>
      <xdr:rowOff>142875</xdr:rowOff>
    </xdr:to>
    <xdr:sp macro="" textlink="">
      <xdr:nvSpPr>
        <xdr:cNvPr id="15767" name="PoljeZBesedilom 174"/>
        <xdr:cNvSpPr>
          <a:spLocks noChangeArrowheads="1"/>
        </xdr:cNvSpPr>
      </xdr:nvSpPr>
      <xdr:spPr bwMode="auto">
        <a:xfrm>
          <a:off x="447675" y="452056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172</xdr:row>
      <xdr:rowOff>161925</xdr:rowOff>
    </xdr:from>
    <xdr:to>
      <xdr:col>6</xdr:col>
      <xdr:colOff>28575</xdr:colOff>
      <xdr:row>173</xdr:row>
      <xdr:rowOff>142875</xdr:rowOff>
    </xdr:to>
    <xdr:sp macro="" textlink="">
      <xdr:nvSpPr>
        <xdr:cNvPr id="15768" name="PoljeZBesedilom 175"/>
        <xdr:cNvSpPr>
          <a:spLocks noChangeArrowheads="1"/>
        </xdr:cNvSpPr>
      </xdr:nvSpPr>
      <xdr:spPr bwMode="auto">
        <a:xfrm>
          <a:off x="447675" y="452056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172</xdr:row>
      <xdr:rowOff>161925</xdr:rowOff>
    </xdr:from>
    <xdr:to>
      <xdr:col>6</xdr:col>
      <xdr:colOff>28575</xdr:colOff>
      <xdr:row>173</xdr:row>
      <xdr:rowOff>142875</xdr:rowOff>
    </xdr:to>
    <xdr:sp macro="" textlink="">
      <xdr:nvSpPr>
        <xdr:cNvPr id="15769" name="PoljeZBesedilom 176"/>
        <xdr:cNvSpPr>
          <a:spLocks noChangeArrowheads="1"/>
        </xdr:cNvSpPr>
      </xdr:nvSpPr>
      <xdr:spPr bwMode="auto">
        <a:xfrm>
          <a:off x="447675" y="452056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172</xdr:row>
      <xdr:rowOff>161925</xdr:rowOff>
    </xdr:from>
    <xdr:to>
      <xdr:col>6</xdr:col>
      <xdr:colOff>28575</xdr:colOff>
      <xdr:row>173</xdr:row>
      <xdr:rowOff>142875</xdr:rowOff>
    </xdr:to>
    <xdr:sp macro="" textlink="">
      <xdr:nvSpPr>
        <xdr:cNvPr id="15770" name="PoljeZBesedilom 177"/>
        <xdr:cNvSpPr>
          <a:spLocks noChangeArrowheads="1"/>
        </xdr:cNvSpPr>
      </xdr:nvSpPr>
      <xdr:spPr bwMode="auto">
        <a:xfrm>
          <a:off x="447675" y="452056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233</xdr:row>
      <xdr:rowOff>142875</xdr:rowOff>
    </xdr:from>
    <xdr:to>
      <xdr:col>6</xdr:col>
      <xdr:colOff>28575</xdr:colOff>
      <xdr:row>234</xdr:row>
      <xdr:rowOff>152400</xdr:rowOff>
    </xdr:to>
    <xdr:sp macro="" textlink="">
      <xdr:nvSpPr>
        <xdr:cNvPr id="15771" name="PoljeZBesedilom 178"/>
        <xdr:cNvSpPr>
          <a:spLocks noChangeArrowheads="1"/>
        </xdr:cNvSpPr>
      </xdr:nvSpPr>
      <xdr:spPr bwMode="auto">
        <a:xfrm>
          <a:off x="447675" y="6503670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233</xdr:row>
      <xdr:rowOff>142875</xdr:rowOff>
    </xdr:from>
    <xdr:to>
      <xdr:col>6</xdr:col>
      <xdr:colOff>28575</xdr:colOff>
      <xdr:row>234</xdr:row>
      <xdr:rowOff>152400</xdr:rowOff>
    </xdr:to>
    <xdr:sp macro="" textlink="">
      <xdr:nvSpPr>
        <xdr:cNvPr id="15772" name="PoljeZBesedilom 179"/>
        <xdr:cNvSpPr>
          <a:spLocks noChangeArrowheads="1"/>
        </xdr:cNvSpPr>
      </xdr:nvSpPr>
      <xdr:spPr bwMode="auto">
        <a:xfrm>
          <a:off x="447675" y="6503670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3" name="PoljeZBesedilom 180"/>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4" name="PoljeZBesedilom 181"/>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5" name="PoljeZBesedilom 182"/>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6" name="PoljeZBesedilom 183"/>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7" name="PoljeZBesedilom 184"/>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232</xdr:row>
      <xdr:rowOff>142875</xdr:rowOff>
    </xdr:from>
    <xdr:to>
      <xdr:col>6</xdr:col>
      <xdr:colOff>28575</xdr:colOff>
      <xdr:row>233</xdr:row>
      <xdr:rowOff>152400</xdr:rowOff>
    </xdr:to>
    <xdr:sp macro="" textlink="">
      <xdr:nvSpPr>
        <xdr:cNvPr id="15778" name="PoljeZBesedilom 185"/>
        <xdr:cNvSpPr>
          <a:spLocks noChangeArrowheads="1"/>
        </xdr:cNvSpPr>
      </xdr:nvSpPr>
      <xdr:spPr bwMode="auto">
        <a:xfrm>
          <a:off x="447675" y="6487477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79" name="PoljeZBesedilom 18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0" name="PoljeZBesedilom 18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1" name="PoljeZBesedilom 18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2" name="PoljeZBesedilom 18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3" name="PoljeZBesedilom 19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4" name="PoljeZBesedilom 19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5" name="PoljeZBesedilom 192"/>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6" name="PoljeZBesedilom 193"/>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7" name="PoljeZBesedilom 194"/>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8" name="PoljeZBesedilom 195"/>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89" name="PoljeZBesedilom 19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0" name="PoljeZBesedilom 19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1" name="PoljeZBesedilom 19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2" name="PoljeZBesedilom 19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3" name="PoljeZBesedilom 20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4" name="PoljeZBesedilom 20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5" name="PoljeZBesedilom 202"/>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6" name="PoljeZBesedilom 203"/>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7" name="PoljeZBesedilom 204"/>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8" name="PoljeZBesedilom 205"/>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799" name="PoljeZBesedilom 20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0" name="PoljeZBesedilom 20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1" name="PoljeZBesedilom 20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2" name="PoljeZBesedilom 20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3" name="PoljeZBesedilom 21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4" name="PoljeZBesedilom 21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5" name="PoljeZBesedilom 212"/>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6" name="PoljeZBesedilom 213"/>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7" name="PoljeZBesedilom 214"/>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8" name="PoljeZBesedilom 215"/>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09" name="PoljeZBesedilom 21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0" name="PoljeZBesedilom 21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1" name="PoljeZBesedilom 21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2" name="PoljeZBesedilom 21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3" name="PoljeZBesedilom 22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4" name="PoljeZBesedilom 22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5" name="PoljeZBesedilom 222"/>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6" name="PoljeZBesedilom 223"/>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7" name="PoljeZBesedilom 224"/>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8" name="PoljeZBesedilom 225"/>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19" name="PoljeZBesedilom 226"/>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0" name="PoljeZBesedilom 227"/>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1" name="PoljeZBesedilom 228"/>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2" name="PoljeZBesedilom 229"/>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3" name="PoljeZBesedilom 230"/>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274</xdr:row>
      <xdr:rowOff>142875</xdr:rowOff>
    </xdr:from>
    <xdr:to>
      <xdr:col>6</xdr:col>
      <xdr:colOff>28575</xdr:colOff>
      <xdr:row>275</xdr:row>
      <xdr:rowOff>152400</xdr:rowOff>
    </xdr:to>
    <xdr:sp macro="" textlink="">
      <xdr:nvSpPr>
        <xdr:cNvPr id="15824" name="PoljeZBesedilom 231"/>
        <xdr:cNvSpPr>
          <a:spLocks noChangeArrowheads="1"/>
        </xdr:cNvSpPr>
      </xdr:nvSpPr>
      <xdr:spPr bwMode="auto">
        <a:xfrm>
          <a:off x="447675" y="76371450"/>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282</xdr:row>
      <xdr:rowOff>152400</xdr:rowOff>
    </xdr:from>
    <xdr:to>
      <xdr:col>6</xdr:col>
      <xdr:colOff>28575</xdr:colOff>
      <xdr:row>282</xdr:row>
      <xdr:rowOff>323850</xdr:rowOff>
    </xdr:to>
    <xdr:sp macro="" textlink="">
      <xdr:nvSpPr>
        <xdr:cNvPr id="15825" name="PoljeZBesedilom 232"/>
        <xdr:cNvSpPr>
          <a:spLocks noChangeArrowheads="1"/>
        </xdr:cNvSpPr>
      </xdr:nvSpPr>
      <xdr:spPr bwMode="auto">
        <a:xfrm>
          <a:off x="447675" y="792956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282</xdr:row>
      <xdr:rowOff>152400</xdr:rowOff>
    </xdr:from>
    <xdr:to>
      <xdr:col>6</xdr:col>
      <xdr:colOff>28575</xdr:colOff>
      <xdr:row>282</xdr:row>
      <xdr:rowOff>323850</xdr:rowOff>
    </xdr:to>
    <xdr:sp macro="" textlink="">
      <xdr:nvSpPr>
        <xdr:cNvPr id="15826" name="PoljeZBesedilom 233"/>
        <xdr:cNvSpPr>
          <a:spLocks noChangeArrowheads="1"/>
        </xdr:cNvSpPr>
      </xdr:nvSpPr>
      <xdr:spPr bwMode="auto">
        <a:xfrm>
          <a:off x="447675" y="79295625"/>
          <a:ext cx="68961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152400</xdr:rowOff>
    </xdr:from>
    <xdr:to>
      <xdr:col>6</xdr:col>
      <xdr:colOff>28575</xdr:colOff>
      <xdr:row>4</xdr:row>
      <xdr:rowOff>161925</xdr:rowOff>
    </xdr:to>
    <xdr:sp macro="" textlink="">
      <xdr:nvSpPr>
        <xdr:cNvPr id="16771" name="PoljeZBesedilom 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2" name="PoljeZBesedilom 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3" name="PoljeZBesedilom 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4" name="PoljeZBesedilom 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5" name="PoljeZBesedilom 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6" name="PoljeZBesedilom 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7" name="PoljeZBesedilom 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8" name="PoljeZBesedilom 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79" name="PoljeZBesedilom 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0" name="PoljeZBesedilom 1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1" name="PoljeZBesedilom 1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2" name="PoljeZBesedilom 1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3" name="PoljeZBesedilom 1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4" name="PoljeZBesedilom 1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5" name="PoljeZBesedilom 1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6" name="PoljeZBesedilom 1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7" name="PoljeZBesedilom 1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788" name="PoljeZBesedilom 1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89" name="PoljeZBesedilom 19"/>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0" name="PoljeZBesedilom 20"/>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1" name="PoljeZBesedilom 21"/>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2" name="PoljeZBesedilom 22"/>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3" name="PoljeZBesedilom 23"/>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4" name="PoljeZBesedilom 24"/>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5" name="PoljeZBesedilom 25"/>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6" name="PoljeZBesedilom 26"/>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7" name="PoljeZBesedilom 27"/>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8" name="PoljeZBesedilom 28"/>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799" name="PoljeZBesedilom 29"/>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0" name="PoljeZBesedilom 30"/>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1" name="PoljeZBesedilom 31"/>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2" name="PoljeZBesedilom 32"/>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3" name="PoljeZBesedilom 33"/>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4" name="PoljeZBesedilom 34"/>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5" name="PoljeZBesedilom 35"/>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6" name="PoljeZBesedilom 36"/>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7" name="PoljeZBesedilom 37"/>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8" name="PoljeZBesedilom 38"/>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09" name="PoljeZBesedilom 39"/>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0" name="PoljeZBesedilom 40"/>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1" name="PoljeZBesedilom 41"/>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2" name="PoljeZBesedilom 42"/>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13" name="PoljeZBesedilom 4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14" name="PoljeZBesedilom 4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5" name="PoljeZBesedilom 45"/>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6" name="PoljeZBesedilom 46"/>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7" name="PoljeZBesedilom 47"/>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160</xdr:row>
      <xdr:rowOff>152400</xdr:rowOff>
    </xdr:from>
    <xdr:to>
      <xdr:col>6</xdr:col>
      <xdr:colOff>28575</xdr:colOff>
      <xdr:row>161</xdr:row>
      <xdr:rowOff>161925</xdr:rowOff>
    </xdr:to>
    <xdr:sp macro="" textlink="">
      <xdr:nvSpPr>
        <xdr:cNvPr id="16818" name="PoljeZBesedilom 48"/>
        <xdr:cNvSpPr>
          <a:spLocks noChangeArrowheads="1"/>
        </xdr:cNvSpPr>
      </xdr:nvSpPr>
      <xdr:spPr bwMode="auto">
        <a:xfrm>
          <a:off x="447675" y="437483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19" name="PoljeZBesedilom 4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0" name="PoljeZBesedilom 5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1" name="PoljeZBesedilom 5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2" name="PoljeZBesedilom 5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3" name="PoljeZBesedilom 5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4" name="PoljeZBesedilom 5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25" name="PoljeZBesedilom 55"/>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26" name="PoljeZBesedilom 56"/>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7" name="PoljeZBesedilom 5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8" name="PoljeZBesedilom 5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29" name="PoljeZBesedilom 5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0" name="PoljeZBesedilom 6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1" name="PoljeZBesedilom 6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2" name="PoljeZBesedilom 6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3" name="PoljeZBesedilom 6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4" name="PoljeZBesedilom 6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5" name="PoljeZBesedilom 6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6" name="PoljeZBesedilom 6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7" name="PoljeZBesedilom 6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8" name="PoljeZBesedilom 6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39" name="PoljeZBesedilom 6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0" name="PoljeZBesedilom 7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1" name="PoljeZBesedilom 7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2" name="PoljeZBesedilom 7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3" name="PoljeZBesedilom 7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4" name="PoljeZBesedilom 7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5" name="PoljeZBesedilom 7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6" name="PoljeZBesedilom 7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7" name="PoljeZBesedilom 7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8" name="PoljeZBesedilom 7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49" name="PoljeZBesedilom 7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0" name="PoljeZBesedilom 8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1" name="PoljeZBesedilom 8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2" name="PoljeZBesedilom 8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3" name="PoljeZBesedilom 8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4" name="PoljeZBesedilom 8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5" name="PoljeZBesedilom 8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6" name="PoljeZBesedilom 8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7" name="PoljeZBesedilom 8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8" name="PoljeZBesedilom 8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59" name="PoljeZBesedilom 8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0" name="PoljeZBesedilom 9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1" name="PoljeZBesedilom 9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2" name="PoljeZBesedilom 9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3" name="PoljeZBesedilom 9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4" name="PoljeZBesedilom 9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5" name="PoljeZBesedilom 9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6" name="PoljeZBesedilom 9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7" name="PoljeZBesedilom 9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8" name="PoljeZBesedilom 9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69" name="PoljeZBesedilom 9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0" name="PoljeZBesedilom 10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1" name="PoljeZBesedilom 10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2" name="PoljeZBesedilom 10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3" name="PoljeZBesedilom 10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4" name="PoljeZBesedilom 10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75" name="PoljeZBesedilom 105"/>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76" name="PoljeZBesedilom 106"/>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7</xdr:col>
      <xdr:colOff>171450</xdr:colOff>
      <xdr:row>4</xdr:row>
      <xdr:rowOff>161925</xdr:rowOff>
    </xdr:to>
    <xdr:sp macro="" textlink="">
      <xdr:nvSpPr>
        <xdr:cNvPr id="16877" name="PoljeZBesedilom 107"/>
        <xdr:cNvSpPr>
          <a:spLocks noChangeArrowheads="1"/>
        </xdr:cNvSpPr>
      </xdr:nvSpPr>
      <xdr:spPr bwMode="auto">
        <a:xfrm>
          <a:off x="447675" y="63817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8" name="PoljeZBesedilom 10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79" name="PoljeZBesedilom 10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0" name="PoljeZBesedilom 11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1" name="PoljeZBesedilom 11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2" name="PoljeZBesedilom 11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3" name="PoljeZBesedilom 11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4" name="PoljeZBesedilom 11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5" name="PoljeZBesedilom 11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6" name="PoljeZBesedilom 11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7" name="PoljeZBesedilom 11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8" name="PoljeZBesedilom 11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89" name="PoljeZBesedilom 11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0" name="PoljeZBesedilom 12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1" name="PoljeZBesedilom 12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2" name="PoljeZBesedilom 12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3" name="PoljeZBesedilom 12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4" name="PoljeZBesedilom 12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5" name="PoljeZBesedilom 12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6" name="PoljeZBesedilom 126"/>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7" name="PoljeZBesedilom 127"/>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8" name="PoljeZBesedilom 128"/>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899" name="PoljeZBesedilom 129"/>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0" name="PoljeZBesedilom 130"/>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1" name="PoljeZBesedilom 13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2" name="PoljeZBesedilom 13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3" name="PoljeZBesedilom 133"/>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4" name="PoljeZBesedilom 134"/>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6905" name="PoljeZBesedilom 135"/>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06" name="PoljeZBesedilom 136"/>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07" name="PoljeZBesedilom 137"/>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08" name="PoljeZBesedilom 138"/>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09" name="PoljeZBesedilom 139"/>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10" name="PoljeZBesedilom 14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11" name="PoljeZBesedilom 14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12" name="PoljeZBesedilom 14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13" name="PoljeZBesedilom 14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14" name="PoljeZBesedilom 144"/>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5" name="PoljeZBesedilom 145"/>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6" name="PoljeZBesedilom 146"/>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7" name="PoljeZBesedilom 147"/>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8" name="PoljeZBesedilom 148"/>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19" name="PoljeZBesedilom 149"/>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0" name="PoljeZBesedilom 150"/>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1" name="PoljeZBesedilom 151"/>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2" name="PoljeZBesedilom 152"/>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3" name="PoljeZBesedilom 153"/>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4" name="PoljeZBesedilom 154"/>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7</xdr:col>
      <xdr:colOff>171450</xdr:colOff>
      <xdr:row>5</xdr:row>
      <xdr:rowOff>0</xdr:rowOff>
    </xdr:to>
    <xdr:sp macro="" textlink="">
      <xdr:nvSpPr>
        <xdr:cNvPr id="16925" name="PoljeZBesedilom 155"/>
        <xdr:cNvSpPr>
          <a:spLocks noChangeArrowheads="1"/>
        </xdr:cNvSpPr>
      </xdr:nvSpPr>
      <xdr:spPr bwMode="auto">
        <a:xfrm>
          <a:off x="447675" y="800100"/>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26" name="PoljeZBesedilom 156"/>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7" name="PoljeZBesedilom 157"/>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8" name="PoljeZBesedilom 158"/>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29" name="PoljeZBesedilom 159"/>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0" name="PoljeZBesedilom 160"/>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1" name="PoljeZBesedilom 161"/>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2" name="PoljeZBesedilom 162"/>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3" name="PoljeZBesedilom 163"/>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4</xdr:row>
      <xdr:rowOff>152400</xdr:rowOff>
    </xdr:from>
    <xdr:to>
      <xdr:col>6</xdr:col>
      <xdr:colOff>28575</xdr:colOff>
      <xdr:row>5</xdr:row>
      <xdr:rowOff>0</xdr:rowOff>
    </xdr:to>
    <xdr:sp macro="" textlink="">
      <xdr:nvSpPr>
        <xdr:cNvPr id="16934" name="PoljeZBesedilom 164"/>
        <xdr:cNvSpPr>
          <a:spLocks noChangeArrowheads="1"/>
        </xdr:cNvSpPr>
      </xdr:nvSpPr>
      <xdr:spPr bwMode="auto">
        <a:xfrm>
          <a:off x="447675" y="800100"/>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5" name="PoljeZBesedilom 16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6" name="PoljeZBesedilom 16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7" name="PoljeZBesedilom 16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8" name="PoljeZBesedilom 16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39" name="PoljeZBesedilom 16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0" name="PoljeZBesedilom 17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1" name="PoljeZBesedilom 17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2" name="PoljeZBesedilom 17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3" name="PoljeZBesedilom 17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4" name="PoljeZBesedilom 17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5" name="PoljeZBesedilom 17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6" name="PoljeZBesedilom 17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7" name="PoljeZBesedilom 17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8" name="PoljeZBesedilom 17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49" name="PoljeZBesedilom 17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0" name="PoljeZBesedilom 18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1" name="PoljeZBesedilom 18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2" name="PoljeZBesedilom 18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3" name="PoljeZBesedilom 18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4" name="PoljeZBesedilom 18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5" name="PoljeZBesedilom 18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6" name="PoljeZBesedilom 18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7" name="PoljeZBesedilom 18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8" name="PoljeZBesedilom 18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59" name="PoljeZBesedilom 18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0" name="PoljeZBesedilom 19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1" name="PoljeZBesedilom 19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2" name="PoljeZBesedilom 19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3" name="PoljeZBesedilom 19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4" name="PoljeZBesedilom 19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5" name="PoljeZBesedilom 19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6" name="PoljeZBesedilom 19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7" name="PoljeZBesedilom 19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8" name="PoljeZBesedilom 19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69" name="PoljeZBesedilom 19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0" name="PoljeZBesedilom 20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1" name="PoljeZBesedilom 20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2" name="PoljeZBesedilom 20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3" name="PoljeZBesedilom 20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4" name="PoljeZBesedilom 20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5" name="PoljeZBesedilom 20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6" name="PoljeZBesedilom 20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7" name="PoljeZBesedilom 207"/>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8" name="PoljeZBesedilom 208"/>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79" name="PoljeZBesedilom 209"/>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80" name="PoljeZBesedilom 210"/>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81" name="PoljeZBesedilom 211"/>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6982" name="PoljeZBesedilom 21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83" name="PoljeZBesedilom 213"/>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84" name="PoljeZBesedilom 214"/>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6985" name="PoljeZBesedilom 215"/>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86" name="PoljeZBesedilom 216"/>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87" name="PoljeZBesedilom 217"/>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88" name="PoljeZBesedilom 218"/>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89" name="PoljeZBesedilom 219"/>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0" name="PoljeZBesedilom 220"/>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1" name="PoljeZBesedilom 221"/>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2" name="PoljeZBesedilom 222"/>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3" name="PoljeZBesedilom 223"/>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4" name="PoljeZBesedilom 224"/>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5" name="PoljeZBesedilom 225"/>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6" name="PoljeZBesedilom 226"/>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7" name="PoljeZBesedilom 227"/>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8" name="PoljeZBesedilom 228"/>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6999" name="PoljeZBesedilom 229"/>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7000" name="PoljeZBesedilom 230"/>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7001" name="PoljeZBesedilom 231"/>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7002" name="PoljeZBesedilom 232"/>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59</xdr:row>
      <xdr:rowOff>142875</xdr:rowOff>
    </xdr:from>
    <xdr:to>
      <xdr:col>6</xdr:col>
      <xdr:colOff>28575</xdr:colOff>
      <xdr:row>60</xdr:row>
      <xdr:rowOff>152400</xdr:rowOff>
    </xdr:to>
    <xdr:sp macro="" textlink="">
      <xdr:nvSpPr>
        <xdr:cNvPr id="17003" name="PoljeZBesedilom 233"/>
        <xdr:cNvSpPr>
          <a:spLocks noChangeArrowheads="1"/>
        </xdr:cNvSpPr>
      </xdr:nvSpPr>
      <xdr:spPr bwMode="auto">
        <a:xfrm>
          <a:off x="447675" y="20850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04" name="PoljeZBesedilom 234"/>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05" name="PoljeZBesedilom 235"/>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6</xdr:col>
      <xdr:colOff>28575</xdr:colOff>
      <xdr:row>24</xdr:row>
      <xdr:rowOff>152400</xdr:rowOff>
    </xdr:to>
    <xdr:sp macro="" textlink="">
      <xdr:nvSpPr>
        <xdr:cNvPr id="17006" name="PoljeZBesedilom 236"/>
        <xdr:cNvSpPr>
          <a:spLocks noChangeArrowheads="1"/>
        </xdr:cNvSpPr>
      </xdr:nvSpPr>
      <xdr:spPr bwMode="auto">
        <a:xfrm>
          <a:off x="447675" y="8382000"/>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6</xdr:col>
      <xdr:colOff>28575</xdr:colOff>
      <xdr:row>24</xdr:row>
      <xdr:rowOff>152400</xdr:rowOff>
    </xdr:to>
    <xdr:sp macro="" textlink="">
      <xdr:nvSpPr>
        <xdr:cNvPr id="17007" name="PoljeZBesedilom 237"/>
        <xdr:cNvSpPr>
          <a:spLocks noChangeArrowheads="1"/>
        </xdr:cNvSpPr>
      </xdr:nvSpPr>
      <xdr:spPr bwMode="auto">
        <a:xfrm>
          <a:off x="447675" y="8382000"/>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6</xdr:col>
      <xdr:colOff>28575</xdr:colOff>
      <xdr:row>24</xdr:row>
      <xdr:rowOff>152400</xdr:rowOff>
    </xdr:to>
    <xdr:sp macro="" textlink="">
      <xdr:nvSpPr>
        <xdr:cNvPr id="17008" name="PoljeZBesedilom 238"/>
        <xdr:cNvSpPr>
          <a:spLocks noChangeArrowheads="1"/>
        </xdr:cNvSpPr>
      </xdr:nvSpPr>
      <xdr:spPr bwMode="auto">
        <a:xfrm>
          <a:off x="447675" y="8382000"/>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6</xdr:col>
      <xdr:colOff>28575</xdr:colOff>
      <xdr:row>24</xdr:row>
      <xdr:rowOff>152400</xdr:rowOff>
    </xdr:to>
    <xdr:sp macro="" textlink="">
      <xdr:nvSpPr>
        <xdr:cNvPr id="17009" name="PoljeZBesedilom 239"/>
        <xdr:cNvSpPr>
          <a:spLocks noChangeArrowheads="1"/>
        </xdr:cNvSpPr>
      </xdr:nvSpPr>
      <xdr:spPr bwMode="auto">
        <a:xfrm>
          <a:off x="447675" y="8382000"/>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10" name="PoljeZBesedilom 240"/>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11" name="PoljeZBesedilom 241"/>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23</xdr:row>
      <xdr:rowOff>161925</xdr:rowOff>
    </xdr:from>
    <xdr:to>
      <xdr:col>7</xdr:col>
      <xdr:colOff>171450</xdr:colOff>
      <xdr:row>24</xdr:row>
      <xdr:rowOff>152400</xdr:rowOff>
    </xdr:to>
    <xdr:sp macro="" textlink="">
      <xdr:nvSpPr>
        <xdr:cNvPr id="17012" name="PoljeZBesedilom 242"/>
        <xdr:cNvSpPr>
          <a:spLocks noChangeArrowheads="1"/>
        </xdr:cNvSpPr>
      </xdr:nvSpPr>
      <xdr:spPr bwMode="auto">
        <a:xfrm>
          <a:off x="447675" y="8382000"/>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13" name="PoljeZBesedilom 243"/>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14" name="PoljeZBesedilom 244"/>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15" name="PoljeZBesedilom 245"/>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16" name="PoljeZBesedilom 246"/>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17" name="PoljeZBesedilom 247"/>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18" name="PoljeZBesedilom 248"/>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19" name="PoljeZBesedilom 249"/>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20" name="PoljeZBesedilom 250"/>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7</xdr:col>
      <xdr:colOff>171450</xdr:colOff>
      <xdr:row>146</xdr:row>
      <xdr:rowOff>142875</xdr:rowOff>
    </xdr:to>
    <xdr:sp macro="" textlink="">
      <xdr:nvSpPr>
        <xdr:cNvPr id="17021" name="PoljeZBesedilom 251"/>
        <xdr:cNvSpPr>
          <a:spLocks noChangeArrowheads="1"/>
        </xdr:cNvSpPr>
      </xdr:nvSpPr>
      <xdr:spPr bwMode="auto">
        <a:xfrm>
          <a:off x="447675" y="39519225"/>
          <a:ext cx="76200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145</xdr:row>
      <xdr:rowOff>152400</xdr:rowOff>
    </xdr:from>
    <xdr:to>
      <xdr:col>6</xdr:col>
      <xdr:colOff>28575</xdr:colOff>
      <xdr:row>146</xdr:row>
      <xdr:rowOff>142875</xdr:rowOff>
    </xdr:to>
    <xdr:sp macro="" textlink="">
      <xdr:nvSpPr>
        <xdr:cNvPr id="17022" name="PoljeZBesedilom 252"/>
        <xdr:cNvSpPr>
          <a:spLocks noChangeArrowheads="1"/>
        </xdr:cNvSpPr>
      </xdr:nvSpPr>
      <xdr:spPr bwMode="auto">
        <a:xfrm>
          <a:off x="447675" y="3951922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3" name="PoljeZBesedilom 25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4" name="PoljeZBesedilom 25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5" name="PoljeZBesedilom 25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6" name="PoljeZBesedilom 25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27" name="PoljeZBesedilom 257"/>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28" name="PoljeZBesedilom 258"/>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29" name="PoljeZBesedilom 25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0" name="PoljeZBesedilom 26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1" name="PoljeZBesedilom 26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2" name="PoljeZBesedilom 26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3" name="PoljeZBesedilom 26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4" name="PoljeZBesedilom 26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5" name="PoljeZBesedilom 26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6" name="PoljeZBesedilom 26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7" name="PoljeZBesedilom 267"/>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8" name="PoljeZBesedilom 268"/>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39" name="PoljeZBesedilom 26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0" name="PoljeZBesedilom 27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1" name="PoljeZBesedilom 27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2" name="PoljeZBesedilom 27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3" name="PoljeZBesedilom 27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4" name="PoljeZBesedilom 27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5" name="PoljeZBesedilom 27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6" name="PoljeZBesedilom 27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7" name="PoljeZBesedilom 277"/>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8" name="PoljeZBesedilom 278"/>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49" name="PoljeZBesedilom 27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0" name="PoljeZBesedilom 28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1" name="PoljeZBesedilom 28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2" name="PoljeZBesedilom 28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3" name="PoljeZBesedilom 28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4" name="PoljeZBesedilom 28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5" name="PoljeZBesedilom 28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6" name="PoljeZBesedilom 28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7" name="PoljeZBesedilom 287"/>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8" name="PoljeZBesedilom 288"/>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59" name="PoljeZBesedilom 28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0" name="PoljeZBesedilom 29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1" name="PoljeZBesedilom 29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2" name="PoljeZBesedilom 29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3" name="PoljeZBesedilom 29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4" name="PoljeZBesedilom 29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5" name="PoljeZBesedilom 29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6" name="PoljeZBesedilom 29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7" name="PoljeZBesedilom 297"/>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8" name="PoljeZBesedilom 298"/>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69" name="PoljeZBesedilom 29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0" name="PoljeZBesedilom 30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1" name="PoljeZBesedilom 30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2" name="PoljeZBesedilom 30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3" name="PoljeZBesedilom 30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4" name="PoljeZBesedilom 304"/>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5" name="PoljeZBesedilom 305"/>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76" name="PoljeZBesedilom 306"/>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77" name="PoljeZBesedilom 307"/>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78" name="PoljeZBesedilom 308"/>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79" name="PoljeZBesedilom 309"/>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0" name="PoljeZBesedilom 310"/>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1" name="PoljeZBesedilom 311"/>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2" name="PoljeZBesedilom 312"/>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3" name="PoljeZBesedilom 313"/>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4" name="PoljeZBesedilom 314"/>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5" name="PoljeZBesedilom 315"/>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6" name="PoljeZBesedilom 316"/>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7" name="PoljeZBesedilom 317"/>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7</xdr:col>
      <xdr:colOff>171450</xdr:colOff>
      <xdr:row>149</xdr:row>
      <xdr:rowOff>438150</xdr:rowOff>
    </xdr:to>
    <xdr:sp macro="" textlink="">
      <xdr:nvSpPr>
        <xdr:cNvPr id="17088" name="PoljeZBesedilom 318"/>
        <xdr:cNvSpPr>
          <a:spLocks noChangeArrowheads="1"/>
        </xdr:cNvSpPr>
      </xdr:nvSpPr>
      <xdr:spPr bwMode="auto">
        <a:xfrm>
          <a:off x="447675" y="40566975"/>
          <a:ext cx="762000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149</xdr:row>
      <xdr:rowOff>209550</xdr:rowOff>
    </xdr:from>
    <xdr:to>
      <xdr:col>6</xdr:col>
      <xdr:colOff>28575</xdr:colOff>
      <xdr:row>149</xdr:row>
      <xdr:rowOff>438150</xdr:rowOff>
    </xdr:to>
    <xdr:sp macro="" textlink="">
      <xdr:nvSpPr>
        <xdr:cNvPr id="17089" name="PoljeZBesedilom 319"/>
        <xdr:cNvSpPr>
          <a:spLocks noChangeArrowheads="1"/>
        </xdr:cNvSpPr>
      </xdr:nvSpPr>
      <xdr:spPr bwMode="auto">
        <a:xfrm>
          <a:off x="447675" y="40566975"/>
          <a:ext cx="68770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0" name="PoljeZBesedilom 32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1" name="PoljeZBesedilom 32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2" name="PoljeZBesedilom 32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3" name="PoljeZBesedilom 32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094" name="PoljeZBesedilom 324"/>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095" name="PoljeZBesedilom 325"/>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6" name="PoljeZBesedilom 32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7" name="PoljeZBesedilom 32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8" name="PoljeZBesedilom 32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099" name="PoljeZBesedilom 32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0" name="PoljeZBesedilom 33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1" name="PoljeZBesedilom 33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2" name="PoljeZBesedilom 33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3" name="PoljeZBesedilom 33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4" name="PoljeZBesedilom 334"/>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5" name="PoljeZBesedilom 335"/>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6" name="PoljeZBesedilom 33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7" name="PoljeZBesedilom 33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8" name="PoljeZBesedilom 33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09" name="PoljeZBesedilom 33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0" name="PoljeZBesedilom 34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1" name="PoljeZBesedilom 34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2" name="PoljeZBesedilom 34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3" name="PoljeZBesedilom 34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4" name="PoljeZBesedilom 344"/>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5" name="PoljeZBesedilom 345"/>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6" name="PoljeZBesedilom 34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7" name="PoljeZBesedilom 34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8" name="PoljeZBesedilom 34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19" name="PoljeZBesedilom 34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0" name="PoljeZBesedilom 35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1" name="PoljeZBesedilom 35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2" name="PoljeZBesedilom 35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3" name="PoljeZBesedilom 35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4" name="PoljeZBesedilom 354"/>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5" name="PoljeZBesedilom 355"/>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6" name="PoljeZBesedilom 35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7" name="PoljeZBesedilom 35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8" name="PoljeZBesedilom 35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29" name="PoljeZBesedilom 35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0" name="PoljeZBesedilom 36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1" name="PoljeZBesedilom 36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2" name="PoljeZBesedilom 36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3" name="PoljeZBesedilom 36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4" name="PoljeZBesedilom 364"/>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5" name="PoljeZBesedilom 365"/>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6" name="PoljeZBesedilom 36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7" name="PoljeZBesedilom 36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8" name="PoljeZBesedilom 36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39" name="PoljeZBesedilom 36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0" name="PoljeZBesedilom 37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1" name="PoljeZBesedilom 371"/>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2" name="PoljeZBesedilom 372"/>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3" name="PoljeZBesedilom 373"/>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44" name="PoljeZBesedilom 374"/>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45" name="PoljeZBesedilom 375"/>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46" name="PoljeZBesedilom 376"/>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7" name="PoljeZBesedilom 377"/>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8" name="PoljeZBesedilom 378"/>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49" name="PoljeZBesedilom 379"/>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50" name="PoljeZBesedilom 380"/>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1" name="PoljeZBesedilom 381"/>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2" name="PoljeZBesedilom 382"/>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3" name="PoljeZBesedilom 383"/>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4" name="PoljeZBesedilom 384"/>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7</xdr:col>
      <xdr:colOff>171450</xdr:colOff>
      <xdr:row>147</xdr:row>
      <xdr:rowOff>333375</xdr:rowOff>
    </xdr:to>
    <xdr:sp macro="" textlink="">
      <xdr:nvSpPr>
        <xdr:cNvPr id="17155" name="PoljeZBesedilom 385"/>
        <xdr:cNvSpPr>
          <a:spLocks noChangeArrowheads="1"/>
        </xdr:cNvSpPr>
      </xdr:nvSpPr>
      <xdr:spPr bwMode="auto">
        <a:xfrm>
          <a:off x="447675" y="39862125"/>
          <a:ext cx="76200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147</xdr:row>
      <xdr:rowOff>152400</xdr:rowOff>
    </xdr:from>
    <xdr:to>
      <xdr:col>6</xdr:col>
      <xdr:colOff>28575</xdr:colOff>
      <xdr:row>147</xdr:row>
      <xdr:rowOff>333375</xdr:rowOff>
    </xdr:to>
    <xdr:sp macro="" textlink="">
      <xdr:nvSpPr>
        <xdr:cNvPr id="17156" name="PoljeZBesedilom 386"/>
        <xdr:cNvSpPr>
          <a:spLocks noChangeArrowheads="1"/>
        </xdr:cNvSpPr>
      </xdr:nvSpPr>
      <xdr:spPr bwMode="auto">
        <a:xfrm>
          <a:off x="447675" y="39862125"/>
          <a:ext cx="687705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362</xdr:row>
      <xdr:rowOff>142875</xdr:rowOff>
    </xdr:from>
    <xdr:to>
      <xdr:col>6</xdr:col>
      <xdr:colOff>28575</xdr:colOff>
      <xdr:row>362</xdr:row>
      <xdr:rowOff>304800</xdr:rowOff>
    </xdr:to>
    <xdr:sp macro="" textlink="">
      <xdr:nvSpPr>
        <xdr:cNvPr id="17568" name="PoljeZBesedilom 1"/>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69" name="PoljeZBesedilom 2"/>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70" name="PoljeZBesedilom 3"/>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71" name="PoljeZBesedilom 4"/>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72" name="PoljeZBesedilom 5"/>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362</xdr:row>
      <xdr:rowOff>142875</xdr:rowOff>
    </xdr:from>
    <xdr:to>
      <xdr:col>6</xdr:col>
      <xdr:colOff>28575</xdr:colOff>
      <xdr:row>362</xdr:row>
      <xdr:rowOff>304800</xdr:rowOff>
    </xdr:to>
    <xdr:sp macro="" textlink="">
      <xdr:nvSpPr>
        <xdr:cNvPr id="17573" name="PoljeZBesedilom 6"/>
        <xdr:cNvSpPr>
          <a:spLocks noChangeArrowheads="1"/>
        </xdr:cNvSpPr>
      </xdr:nvSpPr>
      <xdr:spPr bwMode="auto">
        <a:xfrm>
          <a:off x="447675" y="93830775"/>
          <a:ext cx="6667500"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4" name="PoljeZBesedilom 7"/>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5" name="PoljeZBesedilom 8"/>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6" name="PoljeZBesedilom 9"/>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7" name="PoljeZBesedilom 10"/>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8" name="PoljeZBesedilom 11"/>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79" name="PoljeZBesedilom 12"/>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0" name="PoljeZBesedilom 13"/>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1" name="PoljeZBesedilom 14"/>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2" name="PoljeZBesedilom 15"/>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3" name="PoljeZBesedilom 16"/>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4" name="PoljeZBesedilom 17"/>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5" name="PoljeZBesedilom 18"/>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6" name="PoljeZBesedilom 19"/>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7" name="PoljeZBesedilom 20"/>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8" name="PoljeZBesedilom 21"/>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89" name="PoljeZBesedilom 22"/>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90" name="PoljeZBesedilom 23"/>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xdr:row>
      <xdr:rowOff>133350</xdr:rowOff>
    </xdr:from>
    <xdr:to>
      <xdr:col>6</xdr:col>
      <xdr:colOff>28575</xdr:colOff>
      <xdr:row>3</xdr:row>
      <xdr:rowOff>152400</xdr:rowOff>
    </xdr:to>
    <xdr:sp macro="" textlink="">
      <xdr:nvSpPr>
        <xdr:cNvPr id="17591" name="PoljeZBesedilom 24"/>
        <xdr:cNvSpPr>
          <a:spLocks noChangeArrowheads="1"/>
        </xdr:cNvSpPr>
      </xdr:nvSpPr>
      <xdr:spPr bwMode="auto">
        <a:xfrm>
          <a:off x="447675" y="457200"/>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2" name="PoljeZBesedilom 25"/>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3" name="PoljeZBesedilom 26"/>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4" name="PoljeZBesedilom 27"/>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5" name="PoljeZBesedilom 28"/>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6" name="PoljeZBesedilom 29"/>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7" name="PoljeZBesedilom 30"/>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8" name="PoljeZBesedilom 31"/>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599" name="PoljeZBesedilom 32"/>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0" name="PoljeZBesedilom 33"/>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1" name="PoljeZBesedilom 34"/>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2" name="PoljeZBesedilom 35"/>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3" name="PoljeZBesedilom 36"/>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4" name="PoljeZBesedilom 37"/>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5" name="PoljeZBesedilom 38"/>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6" name="PoljeZBesedilom 39"/>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7" name="PoljeZBesedilom 40"/>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8" name="PoljeZBesedilom 41"/>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367</xdr:row>
      <xdr:rowOff>152400</xdr:rowOff>
    </xdr:from>
    <xdr:to>
      <xdr:col>6</xdr:col>
      <xdr:colOff>28575</xdr:colOff>
      <xdr:row>368</xdr:row>
      <xdr:rowOff>161925</xdr:rowOff>
    </xdr:to>
    <xdr:sp macro="" textlink="">
      <xdr:nvSpPr>
        <xdr:cNvPr id="17609" name="PoljeZBesedilom 42"/>
        <xdr:cNvSpPr>
          <a:spLocks noChangeArrowheads="1"/>
        </xdr:cNvSpPr>
      </xdr:nvSpPr>
      <xdr:spPr bwMode="auto">
        <a:xfrm>
          <a:off x="447675" y="9547860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0" name="PoljeZBesedilom 4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1" name="PoljeZBesedilom 4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2" name="PoljeZBesedilom 4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3" name="PoljeZBesedilom 4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4" name="PoljeZBesedilom 4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5" name="PoljeZBesedilom 4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6" name="PoljeZBesedilom 4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7" name="PoljeZBesedilom 5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8" name="PoljeZBesedilom 5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19" name="PoljeZBesedilom 5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0" name="PoljeZBesedilom 5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1" name="PoljeZBesedilom 5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2" name="PoljeZBesedilom 5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3" name="PoljeZBesedilom 5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4" name="PoljeZBesedilom 5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5" name="PoljeZBesedilom 5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6" name="PoljeZBesedilom 5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7" name="PoljeZBesedilom 6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8" name="PoljeZBesedilom 6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29" name="PoljeZBesedilom 6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0" name="PoljeZBesedilom 6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1" name="PoljeZBesedilom 6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2" name="PoljeZBesedilom 6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3" name="PoljeZBesedilom 6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4" name="PoljeZBesedilom 6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5" name="PoljeZBesedilom 6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6" name="PoljeZBesedilom 6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7" name="PoljeZBesedilom 7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8" name="PoljeZBesedilom 7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39" name="PoljeZBesedilom 7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0" name="PoljeZBesedilom 7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1" name="PoljeZBesedilom 7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2" name="PoljeZBesedilom 7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3" name="PoljeZBesedilom 7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4" name="PoljeZBesedilom 7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5" name="PoljeZBesedilom 7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6" name="PoljeZBesedilom 7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7" name="PoljeZBesedilom 8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8" name="PoljeZBesedilom 8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49" name="PoljeZBesedilom 8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0" name="PoljeZBesedilom 8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1" name="PoljeZBesedilom 8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2" name="PoljeZBesedilom 8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3" name="PoljeZBesedilom 8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4" name="PoljeZBesedilom 8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5" name="PoljeZBesedilom 8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6" name="PoljeZBesedilom 8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7" name="PoljeZBesedilom 9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8" name="PoljeZBesedilom 9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59" name="PoljeZBesedilom 9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0" name="PoljeZBesedilom 9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1" name="PoljeZBesedilom 9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2" name="PoljeZBesedilom 9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3" name="PoljeZBesedilom 9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4" name="PoljeZBesedilom 9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5" name="PoljeZBesedilom 9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6" name="PoljeZBesedilom 9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7" name="PoljeZBesedilom 10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8" name="PoljeZBesedilom 10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69" name="PoljeZBesedilom 10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0" name="PoljeZBesedilom 10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1" name="PoljeZBesedilom 10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2" name="PoljeZBesedilom 10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3" name="PoljeZBesedilom 10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4" name="PoljeZBesedilom 10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5" name="PoljeZBesedilom 10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6" name="PoljeZBesedilom 10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7" name="PoljeZBesedilom 11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8" name="PoljeZBesedilom 11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79" name="PoljeZBesedilom 11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0" name="PoljeZBesedilom 11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1" name="PoljeZBesedilom 11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2" name="PoljeZBesedilom 11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3" name="PoljeZBesedilom 11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4" name="PoljeZBesedilom 11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5" name="PoljeZBesedilom 11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6" name="PoljeZBesedilom 11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7" name="PoljeZBesedilom 12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8" name="PoljeZBesedilom 12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89" name="PoljeZBesedilom 12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0" name="PoljeZBesedilom 123"/>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1" name="PoljeZBesedilom 124"/>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2" name="PoljeZBesedilom 125"/>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3" name="PoljeZBesedilom 126"/>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4" name="PoljeZBesedilom 127"/>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5" name="PoljeZBesedilom 128"/>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6" name="PoljeZBesedilom 129"/>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7" name="PoljeZBesedilom 130"/>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8" name="PoljeZBesedilom 131"/>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113</xdr:row>
      <xdr:rowOff>142875</xdr:rowOff>
    </xdr:from>
    <xdr:to>
      <xdr:col>6</xdr:col>
      <xdr:colOff>28575</xdr:colOff>
      <xdr:row>114</xdr:row>
      <xdr:rowOff>142875</xdr:rowOff>
    </xdr:to>
    <xdr:sp macro="" textlink="">
      <xdr:nvSpPr>
        <xdr:cNvPr id="17699" name="PoljeZBesedilom 132"/>
        <xdr:cNvSpPr>
          <a:spLocks noChangeArrowheads="1"/>
        </xdr:cNvSpPr>
      </xdr:nvSpPr>
      <xdr:spPr bwMode="auto">
        <a:xfrm>
          <a:off x="447675" y="22507575"/>
          <a:ext cx="6667500"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0" name="PoljeZBesedilom 133"/>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1" name="PoljeZBesedilom 134"/>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2" name="PoljeZBesedilom 135"/>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3" name="PoljeZBesedilom 136"/>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4" name="PoljeZBesedilom 137"/>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5" name="PoljeZBesedilom 138"/>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6" name="PoljeZBesedilom 139"/>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7" name="PoljeZBesedilom 140"/>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8" name="PoljeZBesedilom 141"/>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09" name="PoljeZBesedilom 142"/>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0" name="PoljeZBesedilom 143"/>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1" name="PoljeZBesedilom 144"/>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2" name="PoljeZBesedilom 145"/>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3" name="PoljeZBesedilom 146"/>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4" name="PoljeZBesedilom 147"/>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5" name="PoljeZBesedilom 148"/>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6" name="PoljeZBesedilom 149"/>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7" name="PoljeZBesedilom 150"/>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8" name="PoljeZBesedilom 151"/>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19" name="PoljeZBesedilom 152"/>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20" name="PoljeZBesedilom 153"/>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240</xdr:row>
      <xdr:rowOff>152400</xdr:rowOff>
    </xdr:from>
    <xdr:to>
      <xdr:col>6</xdr:col>
      <xdr:colOff>28575</xdr:colOff>
      <xdr:row>241</xdr:row>
      <xdr:rowOff>142875</xdr:rowOff>
    </xdr:to>
    <xdr:sp macro="" textlink="">
      <xdr:nvSpPr>
        <xdr:cNvPr id="17721" name="PoljeZBesedilom 154"/>
        <xdr:cNvSpPr>
          <a:spLocks noChangeArrowheads="1"/>
        </xdr:cNvSpPr>
      </xdr:nvSpPr>
      <xdr:spPr bwMode="auto">
        <a:xfrm>
          <a:off x="447675" y="51339750"/>
          <a:ext cx="666750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35</xdr:row>
      <xdr:rowOff>161925</xdr:rowOff>
    </xdr:from>
    <xdr:to>
      <xdr:col>6</xdr:col>
      <xdr:colOff>28575</xdr:colOff>
      <xdr:row>35</xdr:row>
      <xdr:rowOff>342900</xdr:rowOff>
    </xdr:to>
    <xdr:sp macro="" textlink="">
      <xdr:nvSpPr>
        <xdr:cNvPr id="18457" name="PoljeZBesedilom 1"/>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58" name="PoljeZBesedilom 2"/>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59" name="PoljeZBesedilom 3"/>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60" name="PoljeZBesedilom 4"/>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61" name="PoljeZBesedilom 5"/>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35</xdr:row>
      <xdr:rowOff>161925</xdr:rowOff>
    </xdr:from>
    <xdr:to>
      <xdr:col>6</xdr:col>
      <xdr:colOff>28575</xdr:colOff>
      <xdr:row>35</xdr:row>
      <xdr:rowOff>342900</xdr:rowOff>
    </xdr:to>
    <xdr:sp macro="" textlink="">
      <xdr:nvSpPr>
        <xdr:cNvPr id="18462" name="PoljeZBesedilom 6"/>
        <xdr:cNvSpPr>
          <a:spLocks noChangeArrowheads="1"/>
        </xdr:cNvSpPr>
      </xdr:nvSpPr>
      <xdr:spPr bwMode="auto">
        <a:xfrm>
          <a:off x="600075" y="10363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3" name="PoljeZBesedilom 7"/>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4" name="PoljeZBesedilom 8"/>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5" name="PoljeZBesedilom 9"/>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6" name="PoljeZBesedilom 10"/>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7" name="PoljeZBesedilom 11"/>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29</xdr:row>
      <xdr:rowOff>152400</xdr:rowOff>
    </xdr:from>
    <xdr:to>
      <xdr:col>6</xdr:col>
      <xdr:colOff>28575</xdr:colOff>
      <xdr:row>30</xdr:row>
      <xdr:rowOff>152400</xdr:rowOff>
    </xdr:to>
    <xdr:sp macro="" textlink="">
      <xdr:nvSpPr>
        <xdr:cNvPr id="18468" name="PoljeZBesedilom 12"/>
        <xdr:cNvSpPr>
          <a:spLocks noChangeArrowheads="1"/>
        </xdr:cNvSpPr>
      </xdr:nvSpPr>
      <xdr:spPr bwMode="auto">
        <a:xfrm>
          <a:off x="600075" y="8896350"/>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69" name="PoljeZBesedilom 13"/>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0" name="PoljeZBesedilom 14"/>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1" name="PoljeZBesedilom 15"/>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2" name="PoljeZBesedilom 16"/>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3" name="PoljeZBesedilom 17"/>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31</xdr:row>
      <xdr:rowOff>152400</xdr:rowOff>
    </xdr:from>
    <xdr:to>
      <xdr:col>6</xdr:col>
      <xdr:colOff>28575</xdr:colOff>
      <xdr:row>31</xdr:row>
      <xdr:rowOff>333375</xdr:rowOff>
    </xdr:to>
    <xdr:sp macro="" textlink="">
      <xdr:nvSpPr>
        <xdr:cNvPr id="18474" name="PoljeZBesedilom 18"/>
        <xdr:cNvSpPr>
          <a:spLocks noChangeArrowheads="1"/>
        </xdr:cNvSpPr>
      </xdr:nvSpPr>
      <xdr:spPr bwMode="auto">
        <a:xfrm>
          <a:off x="600075" y="9220200"/>
          <a:ext cx="6276975" cy="180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5" name="PoljeZBesedilom 19"/>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6" name="PoljeZBesedilom 20"/>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7" name="PoljeZBesedilom 21"/>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8" name="PoljeZBesedilom 22"/>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79" name="PoljeZBesedilom 23"/>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33</xdr:row>
      <xdr:rowOff>161925</xdr:rowOff>
    </xdr:from>
    <xdr:to>
      <xdr:col>6</xdr:col>
      <xdr:colOff>28575</xdr:colOff>
      <xdr:row>34</xdr:row>
      <xdr:rowOff>0</xdr:rowOff>
    </xdr:to>
    <xdr:sp macro="" textlink="">
      <xdr:nvSpPr>
        <xdr:cNvPr id="18480" name="PoljeZBesedilom 24"/>
        <xdr:cNvSpPr>
          <a:spLocks noChangeArrowheads="1"/>
        </xdr:cNvSpPr>
      </xdr:nvSpPr>
      <xdr:spPr bwMode="auto">
        <a:xfrm>
          <a:off x="600075" y="9877425"/>
          <a:ext cx="6276975" cy="1619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152400</xdr:rowOff>
    </xdr:from>
    <xdr:to>
      <xdr:col>6</xdr:col>
      <xdr:colOff>28575</xdr:colOff>
      <xdr:row>4</xdr:row>
      <xdr:rowOff>161925</xdr:rowOff>
    </xdr:to>
    <xdr:sp macro="" textlink="">
      <xdr:nvSpPr>
        <xdr:cNvPr id="19459" name="PoljeZBesedilom 1"/>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152400</xdr:rowOff>
    </xdr:from>
    <xdr:to>
      <xdr:col>6</xdr:col>
      <xdr:colOff>28575</xdr:colOff>
      <xdr:row>4</xdr:row>
      <xdr:rowOff>161925</xdr:rowOff>
    </xdr:to>
    <xdr:sp macro="" textlink="">
      <xdr:nvSpPr>
        <xdr:cNvPr id="19460" name="PoljeZBesedilom 2"/>
        <xdr:cNvSpPr>
          <a:spLocks noChangeArrowheads="1"/>
        </xdr:cNvSpPr>
      </xdr:nvSpPr>
      <xdr:spPr bwMode="auto">
        <a:xfrm>
          <a:off x="447675" y="638175"/>
          <a:ext cx="6877050" cy="171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3\Volume_1\FENIKS\PONSTAF\2020\PONUDBE\PON_482_KOMUNAPROJ_ZAVAROVALNICA%20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noren-my.sharepoint.com/personal/alijana_batic_innorenew_eu/Documents/PGD,%20PZI%20popisi/PZI%20kanalizacija%20Projekt%20d.d/14358_32_MK%20FK%20VV_1707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3\Volume_1\FENIKS\PONSTAF\2020\OSNOVA\FENIKS\PONSTAF\2005\PONUDBE\PON_023A_PMT%20KLIMA%20_POSLOVNI%20CEN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3\Volume_1\FENIKS\PONSTAF\2020\OSNOVA\1.SITUACIJ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
      <sheetName val="GLAVA-EN"/>
      <sheetName val="Ponudba"/>
      <sheetName val="Ponudba-EN"/>
      <sheetName val="PK"/>
      <sheetName val="SO"/>
      <sheetName val="MENICA"/>
      <sheetName val="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REKAPITULACIJA NAČRTA"/>
      <sheetName val="UVOD V PREDRAČUN"/>
      <sheetName val="FEKALNA KANALIZACIJA"/>
      <sheetName val="METERONA KANALIZACIJA"/>
      <sheetName val="VODOVOD"/>
      <sheetName val="HPR_SD_stara verzij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
      <sheetName val="Ponudba"/>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GlavaRosenberg"/>
      <sheetName val="PONUDBA"/>
      <sheetName val="DOBAVNICA_VSE"/>
      <sheetName val="DOB-VENTILI - celotna"/>
      <sheetName val="DOB-VENTILI - DELNA"/>
      <sheetName val="DOBAVNICA-Ostalo-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2:H32"/>
  <sheetViews>
    <sheetView tabSelected="1" zoomScaleNormal="100" zoomScaleSheetLayoutView="80" workbookViewId="0">
      <selection activeCell="B9" sqref="B9"/>
    </sheetView>
  </sheetViews>
  <sheetFormatPr defaultColWidth="10.140625" defaultRowHeight="15"/>
  <cols>
    <col min="1" max="1" width="8.85546875" style="1" customWidth="1"/>
    <col min="2" max="2" width="64.42578125" style="2" customWidth="1"/>
    <col min="3" max="3" width="15.7109375" style="4" customWidth="1"/>
    <col min="4" max="4" width="17.140625" style="3" customWidth="1"/>
    <col min="5" max="5" width="10" style="3" customWidth="1"/>
    <col min="6" max="6" width="11.140625" style="3" customWidth="1"/>
    <col min="7" max="7" width="8.85546875" style="5" customWidth="1"/>
    <col min="8" max="8" width="5.5703125" style="6" customWidth="1"/>
    <col min="9" max="16384" width="10.140625" style="6"/>
  </cols>
  <sheetData>
    <row r="2" spans="1:8" ht="31.5">
      <c r="B2" s="7" t="s">
        <v>0</v>
      </c>
    </row>
    <row r="3" spans="1:8" ht="15.75">
      <c r="B3" s="8"/>
    </row>
    <row r="4" spans="1:8" ht="31.5">
      <c r="B4" s="7" t="s">
        <v>1</v>
      </c>
    </row>
    <row r="5" spans="1:8" ht="15.75">
      <c r="B5" s="8"/>
    </row>
    <row r="6" spans="1:8" s="3" customFormat="1" ht="31.5">
      <c r="A6" s="1"/>
      <c r="B6" s="7" t="s">
        <v>2</v>
      </c>
      <c r="C6" s="4"/>
      <c r="G6" s="5"/>
      <c r="H6" s="6"/>
    </row>
    <row r="7" spans="1:8" s="3" customFormat="1" ht="15.75">
      <c r="A7" s="1"/>
      <c r="B7" s="8"/>
      <c r="C7" s="4"/>
      <c r="G7" s="5"/>
      <c r="H7" s="6"/>
    </row>
    <row r="8" spans="1:8" ht="15.75">
      <c r="B8" s="9" t="s">
        <v>2025</v>
      </c>
    </row>
    <row r="9" spans="1:8" s="3" customFormat="1" ht="15.75">
      <c r="A9" s="1"/>
      <c r="B9" s="7"/>
      <c r="C9" s="4"/>
      <c r="G9" s="5"/>
      <c r="H9" s="6"/>
    </row>
    <row r="10" spans="1:8" ht="15.75">
      <c r="B10" s="608" t="s">
        <v>3</v>
      </c>
    </row>
    <row r="11" spans="1:8" s="3" customFormat="1" ht="14.25">
      <c r="A11" s="10"/>
      <c r="B11" s="11"/>
      <c r="C11" s="12"/>
      <c r="G11" s="5"/>
      <c r="H11" s="6"/>
    </row>
    <row r="12" spans="1:8" s="3" customFormat="1" ht="14.25">
      <c r="A12" s="10"/>
      <c r="B12" s="11" t="s">
        <v>4</v>
      </c>
      <c r="C12" s="12">
        <f>'Varovanje GJ'!L105</f>
        <v>0</v>
      </c>
      <c r="D12" s="13"/>
      <c r="G12" s="5"/>
      <c r="H12" s="6"/>
    </row>
    <row r="13" spans="1:8" s="3" customFormat="1" ht="14.25">
      <c r="A13" s="10"/>
      <c r="B13" s="11" t="s">
        <v>5</v>
      </c>
      <c r="C13" s="12">
        <f>'GO popis 1.faza'!F36</f>
        <v>0</v>
      </c>
      <c r="D13" s="13"/>
      <c r="G13" s="5"/>
      <c r="H13" s="6"/>
    </row>
    <row r="14" spans="1:8" s="3" customFormat="1" ht="14.25">
      <c r="A14" s="10"/>
      <c r="B14" s="11" t="s">
        <v>6</v>
      </c>
      <c r="C14" s="12">
        <f>'EI Rekapitulacija'!G26</f>
        <v>0</v>
      </c>
      <c r="G14" s="5"/>
      <c r="H14" s="6"/>
    </row>
    <row r="15" spans="1:8" s="3" customFormat="1" ht="14.25">
      <c r="A15" s="10"/>
      <c r="B15" s="11" t="s">
        <v>7</v>
      </c>
      <c r="C15" s="12">
        <f>'SI REKAPITULACIJA'!D17</f>
        <v>0</v>
      </c>
      <c r="G15" s="5"/>
      <c r="H15" s="6"/>
    </row>
    <row r="16" spans="1:8" s="3" customFormat="1" ht="14.25">
      <c r="A16" s="10"/>
      <c r="B16" s="11" t="s">
        <v>8</v>
      </c>
      <c r="C16" s="12">
        <f>CNS!F62</f>
        <v>0</v>
      </c>
      <c r="G16" s="5"/>
      <c r="H16" s="6"/>
    </row>
    <row r="17" spans="1:8" s="3" customFormat="1" ht="14.25">
      <c r="A17" s="10"/>
      <c r="B17" s="11"/>
      <c r="C17" s="12"/>
      <c r="G17" s="5"/>
      <c r="H17" s="6"/>
    </row>
    <row r="18" spans="1:8" s="3" customFormat="1">
      <c r="A18" s="14"/>
      <c r="B18" s="15" t="s">
        <v>9</v>
      </c>
      <c r="C18" s="16">
        <f>SUM(C12:C17)</f>
        <v>0</v>
      </c>
      <c r="G18" s="5"/>
      <c r="H18" s="6"/>
    </row>
    <row r="19" spans="1:8" s="3" customFormat="1" ht="14.25">
      <c r="A19" s="10"/>
      <c r="B19" s="11" t="s">
        <v>10</v>
      </c>
      <c r="C19" s="12">
        <f>C18*0.22</f>
        <v>0</v>
      </c>
      <c r="G19" s="5"/>
      <c r="H19" s="6"/>
    </row>
    <row r="20" spans="1:8" s="3" customFormat="1">
      <c r="A20" s="14"/>
      <c r="B20" s="15" t="s">
        <v>11</v>
      </c>
      <c r="C20" s="16">
        <f>SUM(C18:C19)</f>
        <v>0</v>
      </c>
      <c r="G20" s="5"/>
      <c r="H20" s="6"/>
    </row>
    <row r="21" spans="1:8" s="3" customFormat="1">
      <c r="A21" s="595"/>
      <c r="B21" s="596"/>
      <c r="C21" s="597"/>
      <c r="G21" s="5"/>
      <c r="H21" s="6"/>
    </row>
    <row r="22" spans="1:8" s="3" customFormat="1">
      <c r="A22" s="595"/>
      <c r="B22" s="596"/>
      <c r="C22" s="597"/>
      <c r="G22" s="5"/>
      <c r="H22" s="6"/>
    </row>
    <row r="23" spans="1:8" s="3" customFormat="1">
      <c r="A23" s="595"/>
      <c r="B23" s="596"/>
      <c r="C23" s="597"/>
      <c r="G23" s="5"/>
      <c r="H23" s="6"/>
    </row>
    <row r="24" spans="1:8" s="601" customFormat="1" ht="18">
      <c r="A24" s="598"/>
      <c r="B24" s="599"/>
      <c r="C24" s="600"/>
      <c r="D24" s="600"/>
    </row>
    <row r="25" spans="1:8" s="601" customFormat="1" ht="14.25">
      <c r="A25" s="602" t="s">
        <v>2009</v>
      </c>
      <c r="B25" s="603"/>
      <c r="C25" s="604" t="s">
        <v>2010</v>
      </c>
      <c r="D25" s="605"/>
    </row>
    <row r="26" spans="1:8" s="601" customFormat="1" ht="14.25">
      <c r="A26" s="606"/>
      <c r="B26" s="603"/>
      <c r="C26" s="604" t="s">
        <v>2012</v>
      </c>
      <c r="D26" s="607"/>
    </row>
    <row r="27" spans="1:8" s="601" customFormat="1" ht="14.25">
      <c r="A27" s="606"/>
      <c r="B27" s="603"/>
      <c r="C27" s="604"/>
      <c r="D27" s="607"/>
    </row>
    <row r="28" spans="1:8" s="601" customFormat="1" ht="14.25">
      <c r="A28" s="606"/>
      <c r="B28" s="603"/>
      <c r="C28" s="604"/>
      <c r="D28" s="607"/>
    </row>
    <row r="29" spans="1:8" s="601" customFormat="1" ht="14.25">
      <c r="A29" s="606"/>
      <c r="C29" s="604"/>
      <c r="D29" s="607"/>
    </row>
    <row r="30" spans="1:8" s="601" customFormat="1" ht="14.25">
      <c r="A30" s="606" t="s">
        <v>2011</v>
      </c>
      <c r="C30" s="604" t="s">
        <v>2010</v>
      </c>
      <c r="D30" s="607"/>
    </row>
    <row r="31" spans="1:8" s="601" customFormat="1" ht="14.25">
      <c r="A31" s="606"/>
      <c r="C31" s="604" t="s">
        <v>2013</v>
      </c>
      <c r="D31" s="607"/>
    </row>
    <row r="32" spans="1:8" s="601" customFormat="1" ht="14.25">
      <c r="A32" s="606"/>
      <c r="C32" s="607"/>
      <c r="D32" s="607"/>
    </row>
  </sheetData>
  <sheetProtection selectLockedCells="1"/>
  <pageMargins left="0.78740157480314965" right="0.74803149606299213" top="0.6692913385826772" bottom="0.55118110236220474" header="0.51181102362204722" footer="0.31496062992125984"/>
  <pageSetup paperSize="9" scale="90" firstPageNumber="0" orientation="portrait" horizontalDpi="300" verticalDpi="300" r:id="rId1"/>
  <headerFooter alignWithMargins="0">
    <oddFooter>&amp;L&amp;F&amp;C&amp;"Arial CE,Običajno"Stran &amp;P od &amp;N&amp;R&amp;"Arial Narrow,Navadno"&amp;9&amp;A</oddFooter>
  </headerFooter>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N108"/>
  <sheetViews>
    <sheetView zoomScale="110" zoomScaleNormal="110" zoomScaleSheetLayoutView="100" workbookViewId="0"/>
  </sheetViews>
  <sheetFormatPr defaultRowHeight="15.75"/>
  <cols>
    <col min="1" max="1" width="4.140625" style="622" customWidth="1"/>
    <col min="2" max="2" width="4.7109375" style="622" customWidth="1"/>
    <col min="3" max="3" width="55" style="622" customWidth="1"/>
    <col min="4" max="4" width="6" style="630" customWidth="1"/>
    <col min="5" max="5" width="10.28515625" style="631" customWidth="1"/>
    <col min="6" max="6" width="9.85546875" style="656" customWidth="1"/>
    <col min="7" max="7" width="12.5703125" style="632" customWidth="1"/>
    <col min="8" max="9" width="9.140625" style="622"/>
    <col min="10" max="10" width="5.28515625" style="622" customWidth="1"/>
    <col min="11" max="11" width="15.42578125" style="622" customWidth="1"/>
    <col min="12" max="12" width="9.7109375" style="622" customWidth="1"/>
    <col min="13" max="16384" width="9.140625" style="622"/>
  </cols>
  <sheetData>
    <row r="3" spans="2:7" ht="18.75">
      <c r="B3" s="616"/>
      <c r="C3" s="635" t="s">
        <v>1170</v>
      </c>
      <c r="D3" s="618"/>
      <c r="E3" s="619"/>
      <c r="F3" s="651"/>
      <c r="G3" s="621"/>
    </row>
    <row r="4" spans="2:7">
      <c r="B4" s="616"/>
      <c r="C4" s="617"/>
      <c r="D4" s="618"/>
      <c r="E4" s="619"/>
      <c r="F4" s="651"/>
      <c r="G4" s="621"/>
    </row>
    <row r="5" spans="2:7" s="136" customFormat="1" ht="15">
      <c r="B5" s="135"/>
      <c r="C5" s="169" t="s">
        <v>1171</v>
      </c>
      <c r="D5" s="137"/>
      <c r="E5" s="161"/>
      <c r="F5" s="652"/>
      <c r="G5" s="140"/>
    </row>
    <row r="6" spans="2:7" s="136" customFormat="1" ht="15">
      <c r="B6" s="135"/>
      <c r="C6" s="169"/>
      <c r="D6" s="137"/>
      <c r="E6" s="161"/>
      <c r="F6" s="652"/>
      <c r="G6" s="140"/>
    </row>
    <row r="7" spans="2:7" s="136" customFormat="1" ht="15">
      <c r="B7" s="636" t="s">
        <v>1032</v>
      </c>
      <c r="C7" s="637" t="s">
        <v>1033</v>
      </c>
      <c r="D7" s="638" t="s">
        <v>1034</v>
      </c>
      <c r="E7" s="639" t="s">
        <v>24</v>
      </c>
      <c r="F7" s="640" t="s">
        <v>1035</v>
      </c>
      <c r="G7" s="641" t="s">
        <v>1027</v>
      </c>
    </row>
    <row r="8" spans="2:7" s="136" customFormat="1" ht="15">
      <c r="B8" s="135"/>
      <c r="C8" s="169"/>
      <c r="D8" s="137"/>
      <c r="E8" s="161"/>
      <c r="F8" s="652"/>
      <c r="G8" s="140"/>
    </row>
    <row r="9" spans="2:7" ht="60">
      <c r="B9" s="135">
        <v>1</v>
      </c>
      <c r="C9" s="617" t="s">
        <v>1172</v>
      </c>
      <c r="D9" s="137"/>
      <c r="E9" s="161"/>
      <c r="F9" s="652"/>
      <c r="G9" s="140"/>
    </row>
    <row r="10" spans="2:7" ht="60">
      <c r="B10" s="135"/>
      <c r="C10" s="617" t="s">
        <v>1173</v>
      </c>
      <c r="D10" s="137"/>
      <c r="E10" s="161"/>
      <c r="F10" s="652"/>
      <c r="G10" s="140"/>
    </row>
    <row r="11" spans="2:7" ht="30">
      <c r="B11" s="135"/>
      <c r="C11" s="617" t="s">
        <v>1174</v>
      </c>
      <c r="D11" s="137"/>
      <c r="E11" s="161"/>
      <c r="F11" s="652"/>
      <c r="G11" s="140"/>
    </row>
    <row r="12" spans="2:7" ht="45">
      <c r="B12" s="135"/>
      <c r="C12" s="617" t="s">
        <v>1175</v>
      </c>
      <c r="D12" s="137"/>
      <c r="E12" s="161"/>
      <c r="F12" s="652"/>
      <c r="G12" s="140"/>
    </row>
    <row r="13" spans="2:7">
      <c r="B13" s="135"/>
      <c r="C13" s="617" t="s">
        <v>1176</v>
      </c>
      <c r="D13" s="137"/>
      <c r="E13" s="161"/>
      <c r="F13" s="652"/>
      <c r="G13" s="140"/>
    </row>
    <row r="14" spans="2:7" ht="30">
      <c r="B14" s="135"/>
      <c r="C14" s="617" t="s">
        <v>1177</v>
      </c>
      <c r="D14" s="137"/>
      <c r="E14" s="161"/>
      <c r="F14" s="652"/>
      <c r="G14" s="140"/>
    </row>
    <row r="15" spans="2:7">
      <c r="B15" s="135"/>
      <c r="C15" s="617" t="s">
        <v>1178</v>
      </c>
      <c r="D15" s="137"/>
      <c r="E15" s="161"/>
      <c r="F15" s="652"/>
      <c r="G15" s="140"/>
    </row>
    <row r="16" spans="2:7" ht="30">
      <c r="B16" s="135"/>
      <c r="C16" s="617" t="s">
        <v>1179</v>
      </c>
      <c r="D16" s="137"/>
      <c r="E16" s="161"/>
      <c r="F16" s="652"/>
      <c r="G16" s="140"/>
    </row>
    <row r="17" spans="2:7" ht="30">
      <c r="B17" s="135"/>
      <c r="C17" s="617" t="s">
        <v>1180</v>
      </c>
      <c r="D17" s="137"/>
      <c r="E17" s="161"/>
      <c r="F17" s="652"/>
      <c r="G17" s="140"/>
    </row>
    <row r="18" spans="2:7">
      <c r="B18" s="135"/>
      <c r="C18" s="617" t="s">
        <v>1181</v>
      </c>
      <c r="D18" s="137"/>
      <c r="E18" s="161"/>
      <c r="F18" s="652"/>
      <c r="G18" s="140"/>
    </row>
    <row r="19" spans="2:7">
      <c r="B19" s="135"/>
      <c r="C19" s="617" t="s">
        <v>1182</v>
      </c>
      <c r="D19" s="137"/>
      <c r="E19" s="161"/>
      <c r="F19" s="652"/>
      <c r="G19" s="140"/>
    </row>
    <row r="20" spans="2:7" ht="45">
      <c r="B20" s="135"/>
      <c r="C20" s="682" t="s">
        <v>1183</v>
      </c>
      <c r="D20" s="137"/>
      <c r="E20" s="161"/>
      <c r="F20" s="652"/>
      <c r="G20" s="140"/>
    </row>
    <row r="21" spans="2:7" ht="30">
      <c r="B21" s="135"/>
      <c r="C21" s="683" t="s">
        <v>1047</v>
      </c>
      <c r="D21" s="150"/>
      <c r="E21" s="170"/>
      <c r="F21" s="653"/>
      <c r="G21" s="650"/>
    </row>
    <row r="22" spans="2:7">
      <c r="B22" s="135"/>
      <c r="C22" s="136"/>
      <c r="D22" s="137" t="s">
        <v>400</v>
      </c>
      <c r="E22" s="161">
        <v>1</v>
      </c>
      <c r="F22" s="652"/>
      <c r="G22" s="140">
        <f>+E22*F22</f>
        <v>0</v>
      </c>
    </row>
    <row r="23" spans="2:7" ht="18.75">
      <c r="B23" s="616"/>
      <c r="C23" s="635"/>
      <c r="D23" s="618"/>
      <c r="E23" s="619"/>
      <c r="F23" s="651"/>
      <c r="G23" s="621"/>
    </row>
    <row r="24" spans="2:7" ht="45">
      <c r="B24" s="135">
        <f>IF(C23="",MAX($B$3:B23)+1,"")</f>
        <v>2</v>
      </c>
      <c r="C24" s="136" t="s">
        <v>1184</v>
      </c>
      <c r="D24" s="137" t="s">
        <v>489</v>
      </c>
      <c r="E24" s="161">
        <v>31</v>
      </c>
      <c r="F24" s="652"/>
      <c r="G24" s="140">
        <f>+E24*F24</f>
        <v>0</v>
      </c>
    </row>
    <row r="25" spans="2:7" ht="18.75">
      <c r="B25" s="616"/>
      <c r="C25" s="635"/>
      <c r="D25" s="618"/>
      <c r="E25" s="619"/>
      <c r="F25" s="651"/>
      <c r="G25" s="621"/>
    </row>
    <row r="26" spans="2:7" ht="45">
      <c r="B26" s="135">
        <f>IF(C25="",MAX($B$3:B25)+1,"")</f>
        <v>3</v>
      </c>
      <c r="C26" s="136" t="s">
        <v>1185</v>
      </c>
      <c r="D26" s="137" t="s">
        <v>489</v>
      </c>
      <c r="E26" s="161">
        <v>5</v>
      </c>
      <c r="F26" s="652"/>
      <c r="G26" s="140">
        <f>+E26*F26</f>
        <v>0</v>
      </c>
    </row>
    <row r="27" spans="2:7">
      <c r="B27" s="135"/>
      <c r="C27" s="136"/>
      <c r="D27" s="137"/>
      <c r="E27" s="161"/>
      <c r="F27" s="652"/>
      <c r="G27" s="140"/>
    </row>
    <row r="28" spans="2:7" ht="30">
      <c r="B28" s="135">
        <f>IF(C27="",MAX($B$3:B27)+1,"")</f>
        <v>4</v>
      </c>
      <c r="C28" s="136" t="s">
        <v>1186</v>
      </c>
      <c r="D28" s="137" t="s">
        <v>489</v>
      </c>
      <c r="E28" s="161">
        <v>6</v>
      </c>
      <c r="F28" s="652"/>
      <c r="G28" s="140">
        <f>+E28*F28</f>
        <v>0</v>
      </c>
    </row>
    <row r="29" spans="2:7">
      <c r="B29" s="135"/>
      <c r="C29" s="136"/>
      <c r="D29" s="137"/>
      <c r="E29" s="161"/>
      <c r="F29" s="652"/>
      <c r="G29" s="140"/>
    </row>
    <row r="30" spans="2:7" ht="60">
      <c r="B30" s="135">
        <f>IF(C29="",MAX($B$3:B29)+1,"")</f>
        <v>5</v>
      </c>
      <c r="C30" s="153" t="s">
        <v>1187</v>
      </c>
      <c r="D30" s="137" t="s">
        <v>489</v>
      </c>
      <c r="E30" s="161">
        <v>2</v>
      </c>
      <c r="F30" s="652"/>
      <c r="G30" s="140">
        <f>+E30*F30</f>
        <v>0</v>
      </c>
    </row>
    <row r="31" spans="2:7">
      <c r="B31" s="135"/>
      <c r="C31" s="684"/>
      <c r="D31" s="137"/>
      <c r="E31" s="161"/>
      <c r="F31" s="652"/>
      <c r="G31" s="140"/>
    </row>
    <row r="32" spans="2:7" ht="30">
      <c r="B32" s="135">
        <f>IF(C31="",MAX($B$3:B31)+1,"")</f>
        <v>6</v>
      </c>
      <c r="C32" s="136" t="s">
        <v>1188</v>
      </c>
      <c r="D32" s="137" t="s">
        <v>489</v>
      </c>
      <c r="E32" s="161">
        <v>3</v>
      </c>
      <c r="F32" s="652"/>
      <c r="G32" s="140">
        <f>+E32*F32</f>
        <v>0</v>
      </c>
    </row>
    <row r="33" spans="2:11" s="136" customFormat="1" ht="15">
      <c r="B33" s="135"/>
      <c r="C33" s="153"/>
      <c r="D33" s="137"/>
      <c r="E33" s="171"/>
      <c r="F33" s="652"/>
      <c r="G33" s="140"/>
    </row>
    <row r="34" spans="2:11" s="136" customFormat="1" ht="30">
      <c r="B34" s="135">
        <f>IF(C33="",MAX($B$3:B33)+1,"")</f>
        <v>7</v>
      </c>
      <c r="C34" s="136" t="s">
        <v>1189</v>
      </c>
      <c r="D34" s="137" t="s">
        <v>489</v>
      </c>
      <c r="E34" s="161">
        <v>4</v>
      </c>
      <c r="F34" s="652"/>
      <c r="G34" s="140">
        <f>+E34*F34</f>
        <v>0</v>
      </c>
    </row>
    <row r="35" spans="2:11" s="136" customFormat="1" ht="15">
      <c r="B35" s="135"/>
      <c r="C35" s="153"/>
      <c r="D35" s="137"/>
      <c r="E35" s="159"/>
      <c r="F35" s="652"/>
      <c r="G35" s="140"/>
      <c r="K35" s="139"/>
    </row>
    <row r="36" spans="2:11" s="136" customFormat="1" ht="30">
      <c r="B36" s="135">
        <f>IF(C35="",MAX($B$4:B35)+1,"")</f>
        <v>8</v>
      </c>
      <c r="C36" s="153" t="s">
        <v>1190</v>
      </c>
      <c r="D36" s="137" t="s">
        <v>489</v>
      </c>
      <c r="E36" s="159">
        <v>1</v>
      </c>
      <c r="F36" s="652"/>
      <c r="G36" s="140">
        <f>+E36*F36</f>
        <v>0</v>
      </c>
      <c r="K36" s="139"/>
    </row>
    <row r="37" spans="2:11">
      <c r="B37" s="135"/>
      <c r="C37" s="136"/>
      <c r="D37" s="137"/>
      <c r="E37" s="161"/>
      <c r="F37" s="652"/>
      <c r="G37" s="140"/>
    </row>
    <row r="38" spans="2:11" ht="90">
      <c r="B38" s="135">
        <f>IF(C37="",MAX($B$3:B37)+1,"")</f>
        <v>9</v>
      </c>
      <c r="C38" s="617" t="s">
        <v>1191</v>
      </c>
      <c r="D38" s="137" t="s">
        <v>400</v>
      </c>
      <c r="E38" s="161">
        <v>1</v>
      </c>
      <c r="F38" s="652"/>
      <c r="G38" s="140">
        <f>+E38*F38</f>
        <v>0</v>
      </c>
    </row>
    <row r="39" spans="2:11">
      <c r="B39" s="135"/>
      <c r="C39" s="617"/>
      <c r="D39" s="137"/>
      <c r="E39" s="161"/>
      <c r="F39" s="652"/>
      <c r="G39" s="140"/>
    </row>
    <row r="40" spans="2:11" s="136" customFormat="1" ht="60">
      <c r="B40" s="135">
        <f>IF(C39="",MAX($B$3:B39)+1,"")</f>
        <v>10</v>
      </c>
      <c r="C40" s="153" t="s">
        <v>1192</v>
      </c>
      <c r="D40" s="137" t="s">
        <v>400</v>
      </c>
      <c r="E40" s="159">
        <v>7</v>
      </c>
      <c r="F40" s="652"/>
      <c r="G40" s="140">
        <f>+E40*F40</f>
        <v>0</v>
      </c>
    </row>
    <row r="41" spans="2:11">
      <c r="B41" s="135"/>
      <c r="C41" s="136"/>
      <c r="D41" s="137"/>
      <c r="E41" s="161"/>
      <c r="F41" s="652"/>
      <c r="G41" s="140"/>
    </row>
    <row r="42" spans="2:11" ht="60">
      <c r="B42" s="135">
        <f>IF(C41="",MAX($B$3:B41)+1,"")</f>
        <v>11</v>
      </c>
      <c r="C42" s="153" t="s">
        <v>1193</v>
      </c>
      <c r="D42" s="137" t="s">
        <v>489</v>
      </c>
      <c r="E42" s="161">
        <v>14</v>
      </c>
      <c r="F42" s="652"/>
      <c r="G42" s="140">
        <f>+E42*F42</f>
        <v>0</v>
      </c>
    </row>
    <row r="43" spans="2:11" s="136" customFormat="1" ht="15">
      <c r="B43" s="135"/>
      <c r="C43" s="685"/>
      <c r="D43" s="137"/>
      <c r="E43" s="171"/>
      <c r="F43" s="652"/>
      <c r="G43" s="140"/>
    </row>
    <row r="44" spans="2:11" s="136" customFormat="1" ht="45">
      <c r="B44" s="135">
        <f>IF(C43="",MAX($B$3:B43)+1,"")</f>
        <v>12</v>
      </c>
      <c r="C44" s="136" t="s">
        <v>1194</v>
      </c>
      <c r="D44" s="137" t="s">
        <v>489</v>
      </c>
      <c r="E44" s="161">
        <v>1</v>
      </c>
      <c r="F44" s="652"/>
      <c r="G44" s="140">
        <f>+E44*F44</f>
        <v>0</v>
      </c>
    </row>
    <row r="45" spans="2:11" s="136" customFormat="1" ht="15">
      <c r="B45" s="135"/>
      <c r="C45" s="685"/>
      <c r="D45" s="137"/>
      <c r="E45" s="171"/>
      <c r="F45" s="652"/>
      <c r="G45" s="140"/>
    </row>
    <row r="46" spans="2:11" s="136" customFormat="1" ht="105">
      <c r="B46" s="135">
        <f>IF(C45="",MAX($B$3:B45)+1,"")</f>
        <v>13</v>
      </c>
      <c r="C46" s="136" t="s">
        <v>1195</v>
      </c>
      <c r="D46" s="137" t="s">
        <v>489</v>
      </c>
      <c r="E46" s="161">
        <v>2</v>
      </c>
      <c r="F46" s="652"/>
      <c r="G46" s="140">
        <f>+E46*F46</f>
        <v>0</v>
      </c>
    </row>
    <row r="47" spans="2:11" s="136" customFormat="1" ht="15">
      <c r="B47" s="135"/>
      <c r="C47" s="153"/>
      <c r="D47" s="137"/>
      <c r="E47" s="159"/>
      <c r="F47" s="652"/>
      <c r="G47" s="140"/>
      <c r="K47" s="139"/>
    </row>
    <row r="48" spans="2:11" s="136" customFormat="1" ht="45">
      <c r="B48" s="135">
        <f>IF(C47="",MAX($B$4:B47)+1,"")</f>
        <v>14</v>
      </c>
      <c r="C48" s="153" t="s">
        <v>1196</v>
      </c>
      <c r="D48" s="137" t="s">
        <v>400</v>
      </c>
      <c r="E48" s="161">
        <v>4</v>
      </c>
      <c r="F48" s="652"/>
      <c r="G48" s="140">
        <f>+E48*F48</f>
        <v>0</v>
      </c>
    </row>
    <row r="49" spans="2:14" s="136" customFormat="1" ht="15">
      <c r="B49" s="135"/>
      <c r="C49" s="153"/>
      <c r="D49" s="137"/>
      <c r="E49" s="161"/>
      <c r="F49" s="652"/>
      <c r="G49" s="140"/>
    </row>
    <row r="50" spans="2:14" ht="45">
      <c r="B50" s="135">
        <f>IF(C49="",MAX($B$3:B49)+1,"")</f>
        <v>15</v>
      </c>
      <c r="C50" s="136" t="s">
        <v>1197</v>
      </c>
      <c r="D50" s="137" t="s">
        <v>400</v>
      </c>
      <c r="E50" s="161">
        <v>1</v>
      </c>
      <c r="F50" s="652"/>
      <c r="G50" s="140">
        <f>+E50*F50</f>
        <v>0</v>
      </c>
    </row>
    <row r="51" spans="2:14">
      <c r="B51" s="135"/>
      <c r="C51" s="136"/>
      <c r="D51" s="137"/>
      <c r="E51" s="161"/>
      <c r="F51" s="652"/>
      <c r="G51" s="140"/>
    </row>
    <row r="52" spans="2:14">
      <c r="B52" s="135"/>
      <c r="C52" s="136"/>
      <c r="D52" s="137"/>
      <c r="E52" s="161"/>
      <c r="F52" s="652"/>
      <c r="G52" s="140"/>
    </row>
    <row r="53" spans="2:14" s="136" customFormat="1" ht="15">
      <c r="B53" s="135"/>
      <c r="C53" s="172" t="s">
        <v>1198</v>
      </c>
      <c r="D53" s="162"/>
      <c r="E53" s="159"/>
      <c r="F53" s="652"/>
      <c r="G53" s="140"/>
    </row>
    <row r="54" spans="2:14" s="669" customFormat="1" ht="15">
      <c r="B54" s="616"/>
      <c r="C54" s="682" t="s">
        <v>1199</v>
      </c>
      <c r="D54" s="686"/>
      <c r="E54" s="687"/>
      <c r="F54" s="651"/>
      <c r="G54" s="621"/>
    </row>
    <row r="55" spans="2:14" s="136" customFormat="1" ht="15">
      <c r="B55" s="135"/>
      <c r="C55" s="173"/>
      <c r="D55" s="162"/>
      <c r="E55" s="159"/>
      <c r="F55" s="652"/>
      <c r="G55" s="140"/>
      <c r="H55" s="140"/>
    </row>
    <row r="56" spans="2:14" s="136" customFormat="1" ht="75">
      <c r="B56" s="135">
        <f>IF(C55="",MAX($B$3:B55)+1,"")</f>
        <v>16</v>
      </c>
      <c r="C56" s="174" t="s">
        <v>1200</v>
      </c>
      <c r="D56" s="162" t="s">
        <v>489</v>
      </c>
      <c r="E56" s="159">
        <v>1</v>
      </c>
      <c r="F56" s="652"/>
      <c r="G56" s="140">
        <f t="shared" ref="G56:G60" si="0">+E56*F56</f>
        <v>0</v>
      </c>
      <c r="H56" s="140"/>
    </row>
    <row r="57" spans="2:14" s="136" customFormat="1" ht="15">
      <c r="B57" s="135"/>
      <c r="C57" s="158" t="s">
        <v>1201</v>
      </c>
      <c r="D57" s="162" t="s">
        <v>489</v>
      </c>
      <c r="E57" s="159">
        <v>1</v>
      </c>
      <c r="F57" s="652"/>
      <c r="G57" s="140">
        <f t="shared" si="0"/>
        <v>0</v>
      </c>
      <c r="H57" s="140"/>
    </row>
    <row r="58" spans="2:14" s="136" customFormat="1" ht="30">
      <c r="B58" s="135"/>
      <c r="C58" s="158" t="s">
        <v>1202</v>
      </c>
      <c r="D58" s="162" t="s">
        <v>489</v>
      </c>
      <c r="E58" s="159">
        <v>1</v>
      </c>
      <c r="F58" s="652"/>
      <c r="G58" s="140">
        <f t="shared" si="0"/>
        <v>0</v>
      </c>
      <c r="H58" s="140"/>
    </row>
    <row r="59" spans="2:14" s="136" customFormat="1" ht="15">
      <c r="B59" s="135"/>
      <c r="C59" s="158" t="s">
        <v>1203</v>
      </c>
      <c r="D59" s="162" t="s">
        <v>489</v>
      </c>
      <c r="E59" s="159">
        <v>3</v>
      </c>
      <c r="F59" s="652"/>
      <c r="G59" s="140">
        <f t="shared" si="0"/>
        <v>0</v>
      </c>
      <c r="H59" s="140"/>
    </row>
    <row r="60" spans="2:14" s="136" customFormat="1" ht="30">
      <c r="B60" s="135"/>
      <c r="C60" s="158" t="s">
        <v>1204</v>
      </c>
      <c r="D60" s="162" t="s">
        <v>489</v>
      </c>
      <c r="E60" s="159">
        <v>1</v>
      </c>
      <c r="F60" s="652"/>
      <c r="G60" s="140">
        <f t="shared" si="0"/>
        <v>0</v>
      </c>
      <c r="H60" s="140"/>
    </row>
    <row r="61" spans="2:14" s="136" customFormat="1" ht="30">
      <c r="B61" s="135"/>
      <c r="C61" s="175" t="s">
        <v>1205</v>
      </c>
      <c r="D61" s="166"/>
      <c r="E61" s="167"/>
      <c r="F61" s="653"/>
      <c r="G61" s="650"/>
      <c r="H61" s="140"/>
      <c r="K61" s="152"/>
      <c r="L61" s="153"/>
      <c r="M61" s="154"/>
      <c r="N61" s="154"/>
    </row>
    <row r="62" spans="2:14" s="136" customFormat="1" ht="15">
      <c r="B62" s="135"/>
      <c r="C62" s="173" t="s">
        <v>1206</v>
      </c>
      <c r="D62" s="162" t="s">
        <v>489</v>
      </c>
      <c r="E62" s="159">
        <v>1</v>
      </c>
      <c r="F62" s="652"/>
      <c r="G62" s="140">
        <f>+E62*F62</f>
        <v>0</v>
      </c>
      <c r="H62" s="140"/>
    </row>
    <row r="63" spans="2:14" s="136" customFormat="1" ht="15">
      <c r="B63" s="135"/>
      <c r="D63" s="137"/>
      <c r="E63" s="138"/>
      <c r="F63" s="652"/>
      <c r="G63" s="140"/>
    </row>
    <row r="64" spans="2:14" s="136" customFormat="1" ht="60">
      <c r="B64" s="135">
        <f>IF(C63="",MAX($B$3:B63)+1,"")</f>
        <v>17</v>
      </c>
      <c r="C64" s="153" t="s">
        <v>1207</v>
      </c>
      <c r="D64" s="137" t="s">
        <v>400</v>
      </c>
      <c r="E64" s="159">
        <v>4</v>
      </c>
      <c r="F64" s="652"/>
      <c r="G64" s="140">
        <f>+E64*F64</f>
        <v>0</v>
      </c>
    </row>
    <row r="65" spans="2:11" s="136" customFormat="1" ht="15">
      <c r="B65" s="135"/>
      <c r="D65" s="137"/>
      <c r="E65" s="138"/>
      <c r="F65" s="652"/>
      <c r="G65" s="140"/>
    </row>
    <row r="66" spans="2:11" s="136" customFormat="1" ht="45">
      <c r="B66" s="135">
        <f>IF(C65="",MAX($B$3:B65)+1,"")</f>
        <v>18</v>
      </c>
      <c r="C66" s="153" t="s">
        <v>1208</v>
      </c>
      <c r="D66" s="137" t="s">
        <v>400</v>
      </c>
      <c r="E66" s="159">
        <v>4</v>
      </c>
      <c r="F66" s="652"/>
      <c r="G66" s="140">
        <f>+E66*F66</f>
        <v>0</v>
      </c>
    </row>
    <row r="67" spans="2:11" s="136" customFormat="1" ht="15">
      <c r="B67" s="135"/>
      <c r="C67" s="174"/>
      <c r="D67" s="162"/>
      <c r="E67" s="159"/>
      <c r="F67" s="652"/>
      <c r="G67" s="140"/>
    </row>
    <row r="68" spans="2:11" s="136" customFormat="1" ht="30">
      <c r="B68" s="135">
        <f>IF(C67="",MAX($B$3:B67)+1,"")</f>
        <v>19</v>
      </c>
      <c r="C68" s="174" t="s">
        <v>1209</v>
      </c>
      <c r="D68" s="162" t="s">
        <v>400</v>
      </c>
      <c r="E68" s="159">
        <v>1</v>
      </c>
      <c r="F68" s="652"/>
      <c r="G68" s="140">
        <f>+E68*F68</f>
        <v>0</v>
      </c>
    </row>
    <row r="69" spans="2:11" s="136" customFormat="1" ht="15">
      <c r="B69" s="135"/>
      <c r="C69" s="174"/>
      <c r="D69" s="162"/>
      <c r="E69" s="159"/>
      <c r="F69" s="652"/>
      <c r="G69" s="140"/>
    </row>
    <row r="70" spans="2:11" s="136" customFormat="1" ht="75">
      <c r="B70" s="135">
        <f>IF(C69="",MAX($B$3:B69)+1,"")</f>
        <v>20</v>
      </c>
      <c r="C70" s="158" t="s">
        <v>1210</v>
      </c>
      <c r="D70" s="162" t="s">
        <v>400</v>
      </c>
      <c r="E70" s="159">
        <v>1</v>
      </c>
      <c r="F70" s="652"/>
      <c r="G70" s="140">
        <f>+E70*F70</f>
        <v>0</v>
      </c>
    </row>
    <row r="71" spans="2:11" s="136" customFormat="1" ht="15">
      <c r="B71" s="135"/>
      <c r="C71" s="174"/>
      <c r="D71" s="162"/>
      <c r="E71" s="159"/>
      <c r="F71" s="652"/>
      <c r="G71" s="140"/>
    </row>
    <row r="72" spans="2:11" s="136" customFormat="1" ht="60">
      <c r="B72" s="135">
        <f>IF(C71="",MAX($B$3:B71)+1,"")</f>
        <v>21</v>
      </c>
      <c r="C72" s="158" t="s">
        <v>1211</v>
      </c>
      <c r="D72" s="162" t="s">
        <v>489</v>
      </c>
      <c r="E72" s="159">
        <v>9</v>
      </c>
      <c r="F72" s="652"/>
      <c r="G72" s="140">
        <f>+E72*F72</f>
        <v>0</v>
      </c>
    </row>
    <row r="73" spans="2:11" s="136" customFormat="1" ht="15">
      <c r="B73" s="135"/>
      <c r="C73" s="158"/>
      <c r="D73" s="162"/>
      <c r="E73" s="159"/>
      <c r="F73" s="688"/>
      <c r="G73" s="176"/>
    </row>
    <row r="74" spans="2:11" s="136" customFormat="1" ht="60">
      <c r="B74" s="135">
        <f>IF(C73="",MAX($B$3:B73)+1,"")</f>
        <v>22</v>
      </c>
      <c r="C74" s="136" t="s">
        <v>1212</v>
      </c>
      <c r="D74" s="162" t="s">
        <v>400</v>
      </c>
      <c r="E74" s="161">
        <v>1</v>
      </c>
      <c r="F74" s="652"/>
      <c r="G74" s="140">
        <f>+E74*F74</f>
        <v>0</v>
      </c>
    </row>
    <row r="75" spans="2:11" s="136" customFormat="1" ht="15">
      <c r="B75" s="135"/>
      <c r="C75" s="158"/>
      <c r="D75" s="162"/>
      <c r="E75" s="159"/>
      <c r="F75" s="688"/>
      <c r="G75" s="176"/>
    </row>
    <row r="76" spans="2:11" s="136" customFormat="1" ht="60">
      <c r="B76" s="135">
        <f>IF(C75="",MAX($B$3:B75)+1,"")</f>
        <v>23</v>
      </c>
      <c r="C76" s="136" t="s">
        <v>1213</v>
      </c>
      <c r="D76" s="162" t="s">
        <v>400</v>
      </c>
      <c r="E76" s="161">
        <v>1</v>
      </c>
      <c r="F76" s="652"/>
      <c r="G76" s="140">
        <f>+E76*F76</f>
        <v>0</v>
      </c>
    </row>
    <row r="77" spans="2:11" s="136" customFormat="1" ht="15">
      <c r="B77" s="135"/>
      <c r="D77" s="137"/>
      <c r="E77" s="161"/>
      <c r="F77" s="652"/>
      <c r="G77" s="140"/>
    </row>
    <row r="78" spans="2:11" s="136" customFormat="1" ht="15">
      <c r="B78" s="135"/>
      <c r="D78" s="137"/>
      <c r="E78" s="161"/>
      <c r="F78" s="652"/>
      <c r="G78" s="140"/>
    </row>
    <row r="79" spans="2:11" s="136" customFormat="1" ht="15">
      <c r="B79" s="135"/>
      <c r="C79" s="172" t="s">
        <v>1214</v>
      </c>
      <c r="D79" s="162"/>
      <c r="E79" s="159"/>
      <c r="F79" s="652"/>
      <c r="G79" s="140"/>
    </row>
    <row r="80" spans="2:11" s="136" customFormat="1" ht="15">
      <c r="B80" s="135"/>
      <c r="D80" s="137"/>
      <c r="E80" s="161"/>
      <c r="F80" s="652"/>
      <c r="G80" s="140"/>
      <c r="K80" s="139"/>
    </row>
    <row r="81" spans="2:11" s="136" customFormat="1" ht="30">
      <c r="B81" s="135">
        <f>IF(C80="",MAX($B$3:B80)+1,"")</f>
        <v>24</v>
      </c>
      <c r="C81" s="136" t="s">
        <v>1215</v>
      </c>
      <c r="D81" s="137"/>
      <c r="E81" s="161"/>
      <c r="F81" s="652"/>
      <c r="G81" s="140" t="str">
        <f>IF(TYPE(D81)=2,(IF(E81,(IF(F81,(+E81*F81),"")),"")),"")</f>
        <v/>
      </c>
      <c r="K81" s="139"/>
    </row>
    <row r="82" spans="2:11" s="136" customFormat="1" ht="15">
      <c r="B82" s="135" t="str">
        <f>IF(C81="",MAX($B$3:B81)+1,"")</f>
        <v/>
      </c>
      <c r="C82" s="158" t="s">
        <v>1216</v>
      </c>
      <c r="D82" s="162" t="s">
        <v>61</v>
      </c>
      <c r="E82" s="159">
        <v>750</v>
      </c>
      <c r="F82" s="652"/>
      <c r="G82" s="140">
        <f t="shared" ref="G82:G85" si="1">+E82*F82</f>
        <v>0</v>
      </c>
    </row>
    <row r="83" spans="2:11" s="136" customFormat="1" ht="15">
      <c r="B83" s="135" t="str">
        <f>IF(C81="",MAX($B$3:B81)+1,"")</f>
        <v/>
      </c>
      <c r="C83" s="158" t="s">
        <v>1217</v>
      </c>
      <c r="D83" s="162" t="s">
        <v>61</v>
      </c>
      <c r="E83" s="159">
        <v>890</v>
      </c>
      <c r="F83" s="652"/>
      <c r="G83" s="140">
        <f t="shared" si="1"/>
        <v>0</v>
      </c>
    </row>
    <row r="84" spans="2:11" s="136" customFormat="1" ht="15">
      <c r="B84" s="135" t="str">
        <f>IF(C82="",MAX($B$3:B82)+1,"")</f>
        <v/>
      </c>
      <c r="C84" s="158" t="s">
        <v>1218</v>
      </c>
      <c r="D84" s="162" t="s">
        <v>61</v>
      </c>
      <c r="E84" s="159">
        <v>85</v>
      </c>
      <c r="F84" s="652"/>
      <c r="G84" s="140">
        <f t="shared" si="1"/>
        <v>0</v>
      </c>
    </row>
    <row r="85" spans="2:11" s="136" customFormat="1" ht="15">
      <c r="B85" s="135" t="str">
        <f>IF(C82="",MAX($B$3:B82)+1,"")</f>
        <v/>
      </c>
      <c r="C85" s="158" t="s">
        <v>1219</v>
      </c>
      <c r="D85" s="162" t="s">
        <v>61</v>
      </c>
      <c r="E85" s="159">
        <v>40</v>
      </c>
      <c r="F85" s="652"/>
      <c r="G85" s="140">
        <f t="shared" si="1"/>
        <v>0</v>
      </c>
    </row>
    <row r="86" spans="2:11" s="136" customFormat="1" ht="15">
      <c r="B86" s="135"/>
      <c r="C86" s="158"/>
      <c r="D86" s="162"/>
      <c r="E86" s="160"/>
      <c r="F86" s="652"/>
      <c r="G86" s="140"/>
    </row>
    <row r="87" spans="2:11" s="136" customFormat="1" ht="30">
      <c r="B87" s="135">
        <f>IF(C86="",MAX($B$3:B86)+1,"")</f>
        <v>25</v>
      </c>
      <c r="C87" s="158" t="s">
        <v>1220</v>
      </c>
      <c r="D87" s="162"/>
      <c r="E87" s="160"/>
      <c r="F87" s="652"/>
      <c r="G87" s="140"/>
    </row>
    <row r="88" spans="2:11" s="136" customFormat="1" ht="33">
      <c r="B88" s="135"/>
      <c r="C88" s="158" t="s">
        <v>1221</v>
      </c>
      <c r="D88" s="137" t="s">
        <v>61</v>
      </c>
      <c r="E88" s="159">
        <v>260</v>
      </c>
      <c r="F88" s="652"/>
      <c r="G88" s="140">
        <f>+E88*F88</f>
        <v>0</v>
      </c>
    </row>
    <row r="89" spans="2:11" s="136" customFormat="1" ht="15">
      <c r="B89" s="135"/>
      <c r="C89" s="158"/>
      <c r="D89" s="162"/>
      <c r="E89" s="159"/>
      <c r="F89" s="652"/>
      <c r="G89" s="140"/>
    </row>
    <row r="90" spans="2:11" s="136" customFormat="1" ht="30">
      <c r="B90" s="135">
        <f>IF(C89="",MAX($B$3:B89)+1,"")</f>
        <v>26</v>
      </c>
      <c r="C90" s="136" t="s">
        <v>1114</v>
      </c>
      <c r="D90" s="137"/>
      <c r="E90" s="159"/>
      <c r="F90" s="652"/>
      <c r="G90" s="140"/>
    </row>
    <row r="91" spans="2:11" s="136" customFormat="1" ht="15">
      <c r="B91" s="135"/>
      <c r="C91" s="136" t="s">
        <v>1115</v>
      </c>
      <c r="D91" s="137" t="s">
        <v>61</v>
      </c>
      <c r="E91" s="159">
        <v>1850</v>
      </c>
      <c r="F91" s="652"/>
      <c r="G91" s="140">
        <f t="shared" ref="G91:G93" si="2">+E91*F91</f>
        <v>0</v>
      </c>
    </row>
    <row r="92" spans="2:11" s="136" customFormat="1" ht="15">
      <c r="B92" s="135" t="str">
        <f>IF(C90="",MAX($B$4:B90)+1,"")</f>
        <v/>
      </c>
      <c r="C92" s="136" t="s">
        <v>1116</v>
      </c>
      <c r="D92" s="137" t="s">
        <v>61</v>
      </c>
      <c r="E92" s="159">
        <v>55</v>
      </c>
      <c r="F92" s="652"/>
      <c r="G92" s="140">
        <f t="shared" si="2"/>
        <v>0</v>
      </c>
    </row>
    <row r="93" spans="2:11" s="136" customFormat="1" ht="15">
      <c r="B93" s="135" t="str">
        <f>IF(C91="",MAX($B$4:B91)+1,"")</f>
        <v/>
      </c>
      <c r="C93" s="136" t="s">
        <v>1117</v>
      </c>
      <c r="D93" s="137" t="s">
        <v>61</v>
      </c>
      <c r="E93" s="159">
        <v>60</v>
      </c>
      <c r="F93" s="652"/>
      <c r="G93" s="140">
        <f t="shared" si="2"/>
        <v>0</v>
      </c>
    </row>
    <row r="94" spans="2:11" s="136" customFormat="1" ht="15">
      <c r="B94" s="135"/>
      <c r="C94" s="158"/>
      <c r="D94" s="162"/>
      <c r="E94" s="160"/>
      <c r="F94" s="652"/>
      <c r="G94" s="140"/>
    </row>
    <row r="95" spans="2:11" s="136" customFormat="1" ht="30">
      <c r="B95" s="135">
        <f>IF(C94="",MAX($B$3:B94)+1,"")</f>
        <v>27</v>
      </c>
      <c r="C95" s="136" t="s">
        <v>1118</v>
      </c>
      <c r="D95" s="137"/>
      <c r="E95" s="159"/>
      <c r="F95" s="652"/>
      <c r="G95" s="140"/>
    </row>
    <row r="96" spans="2:11" s="136" customFormat="1" ht="15">
      <c r="B96" s="135"/>
      <c r="C96" s="136" t="s">
        <v>1121</v>
      </c>
      <c r="D96" s="137" t="s">
        <v>61</v>
      </c>
      <c r="E96" s="159">
        <v>55</v>
      </c>
      <c r="F96" s="652"/>
      <c r="G96" s="140">
        <f>+E96*F96</f>
        <v>0</v>
      </c>
    </row>
    <row r="97" spans="2:7" s="136" customFormat="1" ht="15">
      <c r="B97" s="135"/>
      <c r="D97" s="137"/>
      <c r="E97" s="160"/>
      <c r="F97" s="652"/>
      <c r="G97" s="140"/>
    </row>
    <row r="98" spans="2:7" s="136" customFormat="1" ht="45">
      <c r="B98" s="135">
        <f>IF(C97="",MAX($B$3:B97)+1,"")</f>
        <v>28</v>
      </c>
      <c r="C98" s="153" t="s">
        <v>1222</v>
      </c>
      <c r="D98" s="137"/>
      <c r="E98" s="138"/>
      <c r="F98" s="652"/>
      <c r="G98" s="140"/>
    </row>
    <row r="99" spans="2:7" s="136" customFormat="1" ht="15">
      <c r="B99" s="135"/>
      <c r="C99" s="136" t="s">
        <v>1124</v>
      </c>
      <c r="D99" s="137" t="s">
        <v>61</v>
      </c>
      <c r="E99" s="159">
        <v>15</v>
      </c>
      <c r="F99" s="652"/>
      <c r="G99" s="140">
        <f>+E99*F99</f>
        <v>0</v>
      </c>
    </row>
    <row r="100" spans="2:7" s="136" customFormat="1" ht="15">
      <c r="B100" s="135"/>
      <c r="D100" s="137"/>
      <c r="E100" s="160"/>
      <c r="F100" s="652"/>
      <c r="G100" s="140"/>
    </row>
    <row r="101" spans="2:7" s="136" customFormat="1" ht="15">
      <c r="B101" s="135">
        <f>IF(C100="",MAX($B$3:B100)+1,"")</f>
        <v>29</v>
      </c>
      <c r="C101" s="136" t="s">
        <v>1149</v>
      </c>
      <c r="D101" s="148"/>
      <c r="E101" s="148">
        <v>0.1</v>
      </c>
      <c r="F101" s="652"/>
      <c r="G101" s="140">
        <f>E101*SUM(G5:G100)</f>
        <v>0</v>
      </c>
    </row>
    <row r="102" spans="2:7" s="136" customFormat="1" ht="15">
      <c r="B102" s="135"/>
      <c r="D102" s="137"/>
      <c r="E102" s="138"/>
      <c r="F102" s="652"/>
      <c r="G102" s="140"/>
    </row>
    <row r="103" spans="2:7" s="136" customFormat="1" ht="30">
      <c r="B103" s="135">
        <f>IF(C102="",MAX($B$3:B102)+1,"")</f>
        <v>30</v>
      </c>
      <c r="C103" s="136" t="s">
        <v>1223</v>
      </c>
      <c r="D103" s="137"/>
      <c r="E103" s="148">
        <v>0.05</v>
      </c>
      <c r="F103" s="652"/>
      <c r="G103" s="140">
        <f>E103*SUM(G5:G102)</f>
        <v>0</v>
      </c>
    </row>
    <row r="104" spans="2:7">
      <c r="B104" s="624"/>
      <c r="C104" s="625"/>
      <c r="D104" s="626"/>
      <c r="E104" s="627"/>
      <c r="F104" s="654"/>
      <c r="G104" s="629"/>
    </row>
    <row r="105" spans="2:7" s="136" customFormat="1" ht="15">
      <c r="B105" s="135"/>
      <c r="D105" s="137"/>
      <c r="E105" s="138"/>
      <c r="F105" s="652"/>
      <c r="G105" s="140"/>
    </row>
    <row r="106" spans="2:7" s="136" customFormat="1">
      <c r="B106" s="135"/>
      <c r="C106" s="142" t="s">
        <v>1224</v>
      </c>
      <c r="D106" s="143"/>
      <c r="E106" s="141"/>
      <c r="F106" s="655"/>
      <c r="G106" s="157">
        <f>SUM(G5:G105)</f>
        <v>0</v>
      </c>
    </row>
    <row r="107" spans="2:7" s="136" customFormat="1">
      <c r="B107" s="135"/>
      <c r="C107" s="142"/>
      <c r="D107" s="143"/>
      <c r="E107" s="144"/>
      <c r="F107" s="655"/>
      <c r="G107" s="157"/>
    </row>
    <row r="108" spans="2:7" s="136" customFormat="1" ht="15">
      <c r="B108" s="135"/>
      <c r="D108" s="137"/>
      <c r="E108" s="138"/>
      <c r="F108" s="652"/>
      <c r="G108" s="140"/>
    </row>
  </sheetData>
  <sheetProtection selectLockedCells="1"/>
  <pageMargins left="0.59055118110236227" right="0.74803149606299213" top="0.6692913385826772" bottom="0.55118110236220474" header="0.51181102362204722" footer="0.31496062992125984"/>
  <pageSetup paperSize="9" scale="85" firstPageNumber="0" orientation="portrait" horizontalDpi="300" verticalDpi="300" r:id="rId1"/>
  <headerFooter alignWithMargins="0">
    <oddFooter>&amp;L&amp;F&amp;C&amp;"Arial CE,Običajno"&amp;P/&amp;N&amp;R&amp;"Arial Narrow,Navadno"&amp;9&amp;A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IV159"/>
  <sheetViews>
    <sheetView zoomScaleNormal="100" zoomScaleSheetLayoutView="100" workbookViewId="0"/>
  </sheetViews>
  <sheetFormatPr defaultRowHeight="12.75"/>
  <cols>
    <col min="1" max="1" width="6.5703125" style="177" customWidth="1"/>
    <col min="2" max="2" width="4" style="178" customWidth="1"/>
    <col min="3" max="3" width="63.28515625" style="179" customWidth="1"/>
    <col min="4" max="4" width="5.7109375" style="180" customWidth="1"/>
    <col min="5" max="5" width="8.28515625" style="181" customWidth="1"/>
    <col min="6" max="6" width="9.7109375" style="689" customWidth="1"/>
    <col min="7" max="7" width="11.42578125" style="690" customWidth="1"/>
    <col min="8" max="16384" width="9.140625" style="177"/>
  </cols>
  <sheetData>
    <row r="2" spans="1:256">
      <c r="B2" s="182"/>
      <c r="C2" s="182"/>
    </row>
    <row r="3" spans="1:256" ht="18.75">
      <c r="B3" s="182"/>
      <c r="C3" s="183" t="s">
        <v>1225</v>
      </c>
      <c r="D3" s="177"/>
    </row>
    <row r="4" spans="1:256">
      <c r="B4" s="182"/>
      <c r="C4" s="177"/>
      <c r="D4" s="177"/>
    </row>
    <row r="5" spans="1:256" s="187" customFormat="1" ht="30">
      <c r="A5" s="184"/>
      <c r="B5" s="184"/>
      <c r="C5" s="185" t="s">
        <v>1226</v>
      </c>
      <c r="D5" s="184"/>
      <c r="E5" s="184"/>
      <c r="F5" s="691"/>
      <c r="G5" s="692"/>
      <c r="H5" s="186"/>
      <c r="IV5" s="188"/>
    </row>
    <row r="6" spans="1:256" s="187" customFormat="1" ht="15">
      <c r="A6" s="184"/>
      <c r="B6" s="184"/>
      <c r="C6" s="185"/>
      <c r="D6" s="184"/>
      <c r="E6" s="184"/>
      <c r="F6" s="691"/>
      <c r="G6" s="692"/>
      <c r="H6" s="186"/>
      <c r="IV6" s="188"/>
    </row>
    <row r="7" spans="1:256" s="187" customFormat="1" ht="15">
      <c r="A7" s="184"/>
      <c r="B7" s="189" t="s">
        <v>1032</v>
      </c>
      <c r="C7" s="190" t="s">
        <v>1033</v>
      </c>
      <c r="D7" s="191" t="s">
        <v>1034</v>
      </c>
      <c r="E7" s="192" t="s">
        <v>24</v>
      </c>
      <c r="F7" s="193" t="s">
        <v>1035</v>
      </c>
      <c r="G7" s="194" t="s">
        <v>1027</v>
      </c>
      <c r="H7" s="186"/>
      <c r="IV7" s="188"/>
    </row>
    <row r="8" spans="1:256" s="188" customFormat="1" ht="15">
      <c r="A8" s="184"/>
      <c r="B8" s="184"/>
      <c r="C8" s="184"/>
      <c r="D8" s="184"/>
      <c r="E8" s="184"/>
      <c r="F8" s="691"/>
      <c r="G8" s="692"/>
      <c r="H8" s="195"/>
    </row>
    <row r="9" spans="1:256" s="188" customFormat="1" ht="15">
      <c r="A9" s="184"/>
      <c r="B9" s="184"/>
      <c r="C9" s="184" t="s">
        <v>1227</v>
      </c>
      <c r="D9" s="184"/>
      <c r="E9" s="184"/>
      <c r="F9" s="691"/>
      <c r="G9" s="692"/>
      <c r="H9" s="195"/>
    </row>
    <row r="10" spans="1:256" ht="15">
      <c r="A10" s="184"/>
      <c r="B10" s="184"/>
      <c r="C10" s="184"/>
      <c r="D10" s="184"/>
      <c r="E10" s="184"/>
      <c r="F10" s="691"/>
      <c r="G10" s="693"/>
    </row>
    <row r="11" spans="1:256" ht="15">
      <c r="A11" s="184"/>
      <c r="B11" s="184">
        <v>1</v>
      </c>
      <c r="C11" s="184" t="s">
        <v>1228</v>
      </c>
      <c r="D11" s="137" t="s">
        <v>400</v>
      </c>
      <c r="E11" s="161">
        <v>1</v>
      </c>
      <c r="F11" s="652"/>
      <c r="G11" s="140">
        <f>+E11*F11</f>
        <v>0</v>
      </c>
    </row>
    <row r="12" spans="1:256" ht="45">
      <c r="A12" s="197"/>
      <c r="B12" s="197"/>
      <c r="C12" s="197" t="s">
        <v>1229</v>
      </c>
      <c r="D12" s="197"/>
      <c r="E12" s="197"/>
      <c r="F12" s="694"/>
      <c r="G12" s="695"/>
    </row>
    <row r="13" spans="1:256" ht="27.75">
      <c r="A13" s="184"/>
      <c r="B13" s="184"/>
      <c r="C13" s="184" t="s">
        <v>1230</v>
      </c>
      <c r="D13" s="184"/>
      <c r="E13" s="184"/>
      <c r="F13" s="691"/>
      <c r="G13" s="693"/>
    </row>
    <row r="14" spans="1:256" ht="15">
      <c r="A14" s="184"/>
      <c r="B14" s="184"/>
      <c r="C14" s="184" t="s">
        <v>1231</v>
      </c>
      <c r="D14" s="184"/>
      <c r="E14" s="184"/>
      <c r="F14" s="691"/>
      <c r="G14" s="693"/>
    </row>
    <row r="15" spans="1:256" ht="15">
      <c r="A15" s="184"/>
      <c r="B15" s="184"/>
      <c r="C15" s="184" t="s">
        <v>1232</v>
      </c>
      <c r="D15" s="184"/>
      <c r="E15" s="184"/>
      <c r="F15" s="691"/>
      <c r="G15" s="693"/>
    </row>
    <row r="16" spans="1:256" ht="15">
      <c r="A16" s="196"/>
      <c r="B16" s="196"/>
      <c r="C16" s="196" t="s">
        <v>1233</v>
      </c>
      <c r="D16" s="196"/>
      <c r="E16" s="196"/>
      <c r="F16" s="691"/>
      <c r="G16" s="693"/>
      <c r="IV16" s="199"/>
    </row>
    <row r="17" spans="1:256" ht="15">
      <c r="A17" s="196"/>
      <c r="B17" s="196"/>
      <c r="C17" s="196" t="s">
        <v>1234</v>
      </c>
      <c r="D17" s="196"/>
      <c r="E17" s="196"/>
      <c r="F17" s="691"/>
      <c r="G17" s="693"/>
      <c r="IV17" s="199"/>
    </row>
    <row r="18" spans="1:256" ht="129.75">
      <c r="A18" s="196"/>
      <c r="B18" s="196"/>
      <c r="C18" s="196" t="s">
        <v>1235</v>
      </c>
      <c r="D18" s="196"/>
      <c r="E18" s="196"/>
      <c r="F18" s="691"/>
      <c r="G18" s="693"/>
      <c r="IV18" s="199"/>
    </row>
    <row r="19" spans="1:256" ht="43.5">
      <c r="A19" s="196"/>
      <c r="B19" s="196"/>
      <c r="C19" s="196" t="s">
        <v>1236</v>
      </c>
      <c r="D19" s="196"/>
      <c r="E19" s="196"/>
      <c r="F19" s="691"/>
      <c r="G19" s="693"/>
      <c r="IV19" s="199"/>
    </row>
    <row r="20" spans="1:256" ht="15">
      <c r="A20" s="196"/>
      <c r="B20" s="196"/>
      <c r="C20" s="196" t="s">
        <v>1237</v>
      </c>
      <c r="D20" s="196"/>
      <c r="E20" s="196"/>
      <c r="F20" s="691"/>
      <c r="G20" s="693"/>
      <c r="IV20" s="199"/>
    </row>
    <row r="21" spans="1:256" ht="15">
      <c r="A21" s="196"/>
      <c r="B21" s="196"/>
      <c r="C21" s="196" t="s">
        <v>1238</v>
      </c>
      <c r="D21" s="196"/>
      <c r="E21" s="196"/>
      <c r="F21" s="691"/>
      <c r="G21" s="693"/>
      <c r="IV21" s="199"/>
    </row>
    <row r="22" spans="1:256" ht="15">
      <c r="A22" s="196"/>
      <c r="B22" s="196"/>
      <c r="C22" s="196" t="s">
        <v>1239</v>
      </c>
      <c r="D22" s="196"/>
      <c r="E22" s="196"/>
      <c r="F22" s="691"/>
      <c r="G22" s="693"/>
      <c r="IV22" s="199"/>
    </row>
    <row r="23" spans="1:256" ht="15">
      <c r="A23" s="196"/>
      <c r="B23" s="196"/>
      <c r="C23" s="196" t="s">
        <v>1240</v>
      </c>
      <c r="D23" s="196"/>
      <c r="E23" s="196"/>
      <c r="F23" s="691"/>
      <c r="G23" s="693"/>
      <c r="IV23" s="199"/>
    </row>
    <row r="24" spans="1:256" ht="15">
      <c r="A24" s="198"/>
      <c r="B24" s="198"/>
      <c r="C24" s="198" t="s">
        <v>1241</v>
      </c>
      <c r="D24" s="198"/>
      <c r="E24" s="198"/>
      <c r="F24" s="694"/>
      <c r="G24" s="695"/>
      <c r="IV24" s="199"/>
    </row>
    <row r="25" spans="1:256" ht="15">
      <c r="A25" s="196"/>
      <c r="B25" s="196"/>
      <c r="C25" s="196" t="s">
        <v>1242</v>
      </c>
      <c r="D25" s="196"/>
      <c r="E25" s="196"/>
      <c r="F25" s="691"/>
      <c r="G25" s="693"/>
      <c r="IV25" s="199"/>
    </row>
    <row r="26" spans="1:256" ht="30">
      <c r="A26" s="196"/>
      <c r="B26" s="196"/>
      <c r="C26" s="196" t="s">
        <v>1243</v>
      </c>
      <c r="D26" s="196"/>
      <c r="E26" s="196"/>
      <c r="F26" s="691"/>
      <c r="G26" s="693"/>
      <c r="IV26" s="199"/>
    </row>
    <row r="27" spans="1:256" ht="30">
      <c r="A27" s="196"/>
      <c r="B27" s="196"/>
      <c r="C27" s="196" t="s">
        <v>1244</v>
      </c>
      <c r="D27" s="196"/>
      <c r="E27" s="196"/>
      <c r="F27" s="691"/>
      <c r="G27" s="693"/>
      <c r="IV27" s="199"/>
    </row>
    <row r="28" spans="1:256" ht="15">
      <c r="A28" s="196"/>
      <c r="B28" s="196"/>
      <c r="C28" s="196" t="s">
        <v>1245</v>
      </c>
      <c r="D28" s="196"/>
      <c r="E28" s="196"/>
      <c r="F28" s="691"/>
      <c r="G28" s="693"/>
      <c r="IV28" s="199"/>
    </row>
    <row r="29" spans="1:256" ht="30">
      <c r="A29" s="196"/>
      <c r="B29" s="196"/>
      <c r="C29" s="196" t="s">
        <v>1246</v>
      </c>
      <c r="D29" s="196"/>
      <c r="E29" s="196"/>
      <c r="F29" s="691"/>
      <c r="G29" s="693"/>
      <c r="IV29" s="199"/>
    </row>
    <row r="30" spans="1:256" ht="15">
      <c r="A30" s="196"/>
      <c r="B30" s="196"/>
      <c r="C30" s="196" t="s">
        <v>1247</v>
      </c>
      <c r="D30" s="196"/>
      <c r="E30" s="196"/>
      <c r="F30" s="691"/>
      <c r="G30" s="693"/>
      <c r="IV30" s="199"/>
    </row>
    <row r="31" spans="1:256" ht="15">
      <c r="A31" s="196"/>
      <c r="B31" s="196"/>
      <c r="C31" s="196" t="s">
        <v>1248</v>
      </c>
      <c r="D31" s="196"/>
      <c r="E31" s="196"/>
      <c r="F31" s="691"/>
      <c r="G31" s="693"/>
      <c r="IV31" s="199"/>
    </row>
    <row r="32" spans="1:256" ht="15">
      <c r="A32" s="184"/>
      <c r="B32" s="184"/>
      <c r="C32" s="184" t="s">
        <v>1249</v>
      </c>
      <c r="D32" s="184"/>
      <c r="E32" s="184"/>
      <c r="F32" s="691"/>
      <c r="G32" s="693"/>
    </row>
    <row r="33" spans="1:256" ht="15">
      <c r="A33" s="184"/>
      <c r="B33" s="184"/>
      <c r="C33" s="184" t="s">
        <v>1250</v>
      </c>
      <c r="D33" s="184"/>
      <c r="E33" s="184"/>
      <c r="F33" s="691"/>
      <c r="G33" s="693"/>
    </row>
    <row r="34" spans="1:256" ht="27.75">
      <c r="A34" s="184"/>
      <c r="B34" s="184"/>
      <c r="C34" s="184" t="s">
        <v>1251</v>
      </c>
      <c r="D34" s="184"/>
      <c r="E34" s="184"/>
      <c r="F34" s="691"/>
      <c r="G34" s="693"/>
    </row>
    <row r="35" spans="1:256" ht="15">
      <c r="A35" s="184"/>
      <c r="B35" s="184"/>
      <c r="C35" s="184" t="s">
        <v>1252</v>
      </c>
      <c r="D35" s="184"/>
      <c r="E35" s="184"/>
      <c r="F35" s="691"/>
      <c r="G35" s="693"/>
    </row>
    <row r="36" spans="1:256" ht="30">
      <c r="A36" s="197"/>
      <c r="B36" s="197"/>
      <c r="C36" s="197" t="s">
        <v>1253</v>
      </c>
      <c r="D36" s="197"/>
      <c r="E36" s="197"/>
      <c r="F36" s="694"/>
      <c r="G36" s="695"/>
    </row>
    <row r="37" spans="1:256" ht="15">
      <c r="A37" s="184"/>
      <c r="B37" s="184"/>
      <c r="C37" s="184" t="s">
        <v>1254</v>
      </c>
      <c r="D37" s="184"/>
      <c r="E37" s="184"/>
      <c r="F37" s="691"/>
      <c r="G37" s="693"/>
    </row>
    <row r="38" spans="1:256" ht="30">
      <c r="A38" s="184"/>
      <c r="B38" s="184"/>
      <c r="C38" s="184" t="s">
        <v>1255</v>
      </c>
      <c r="D38" s="184"/>
      <c r="E38" s="184"/>
      <c r="F38" s="691"/>
      <c r="G38" s="693"/>
    </row>
    <row r="39" spans="1:256" ht="30">
      <c r="A39" s="184"/>
      <c r="B39" s="184"/>
      <c r="C39" s="184" t="s">
        <v>1256</v>
      </c>
      <c r="D39" s="184"/>
      <c r="E39" s="184"/>
      <c r="F39" s="691"/>
      <c r="G39" s="693"/>
    </row>
    <row r="40" spans="1:256" ht="30">
      <c r="A40" s="184"/>
      <c r="B40" s="184"/>
      <c r="C40" s="184" t="s">
        <v>1257</v>
      </c>
      <c r="D40" s="184"/>
      <c r="E40" s="184"/>
      <c r="F40" s="691"/>
      <c r="G40" s="693"/>
    </row>
    <row r="41" spans="1:256" ht="15">
      <c r="A41" s="184"/>
      <c r="B41" s="184"/>
      <c r="C41" s="184" t="s">
        <v>1258</v>
      </c>
      <c r="D41" s="184"/>
      <c r="E41" s="184"/>
      <c r="F41" s="691"/>
      <c r="G41" s="693"/>
    </row>
    <row r="42" spans="1:256" ht="15">
      <c r="A42" s="184"/>
      <c r="B42" s="184"/>
      <c r="C42" s="184" t="s">
        <v>1259</v>
      </c>
      <c r="D42" s="184"/>
      <c r="E42" s="184"/>
      <c r="F42" s="691"/>
      <c r="G42" s="693"/>
    </row>
    <row r="43" spans="1:256" ht="15">
      <c r="A43" s="184"/>
      <c r="B43" s="184"/>
      <c r="C43" s="184" t="s">
        <v>1260</v>
      </c>
      <c r="D43" s="184"/>
      <c r="E43" s="184"/>
      <c r="F43" s="691"/>
      <c r="G43" s="693"/>
    </row>
    <row r="44" spans="1:256" ht="15">
      <c r="A44" s="184"/>
      <c r="B44" s="184"/>
      <c r="C44" s="184"/>
      <c r="D44" s="184"/>
      <c r="E44" s="184"/>
      <c r="F44" s="691"/>
      <c r="G44" s="693"/>
    </row>
    <row r="45" spans="1:256" ht="15">
      <c r="A45" s="184"/>
      <c r="B45" s="184">
        <f>+B11+1</f>
        <v>2</v>
      </c>
      <c r="C45" s="184" t="s">
        <v>1261</v>
      </c>
      <c r="D45" s="137" t="s">
        <v>400</v>
      </c>
      <c r="E45" s="161">
        <v>1</v>
      </c>
      <c r="F45" s="652"/>
      <c r="G45" s="140">
        <f>+E45*F45</f>
        <v>0</v>
      </c>
    </row>
    <row r="46" spans="1:256" ht="45">
      <c r="A46" s="184"/>
      <c r="B46" s="184"/>
      <c r="C46" s="184" t="s">
        <v>1262</v>
      </c>
      <c r="D46" s="184"/>
      <c r="E46" s="184"/>
      <c r="F46" s="691"/>
      <c r="G46" s="693"/>
    </row>
    <row r="47" spans="1:256" ht="15">
      <c r="A47" s="184"/>
      <c r="B47" s="184"/>
      <c r="C47" s="184" t="s">
        <v>1263</v>
      </c>
      <c r="D47" s="184"/>
      <c r="E47" s="184"/>
      <c r="F47" s="691"/>
      <c r="G47" s="693"/>
    </row>
    <row r="48" spans="1:256" ht="15">
      <c r="A48" s="198"/>
      <c r="B48" s="198"/>
      <c r="C48" s="198" t="s">
        <v>1264</v>
      </c>
      <c r="D48" s="198"/>
      <c r="E48" s="198"/>
      <c r="F48" s="694"/>
      <c r="G48" s="695"/>
      <c r="IV48" s="199"/>
    </row>
    <row r="49" spans="1:256" ht="15">
      <c r="A49" s="196"/>
      <c r="B49" s="196"/>
      <c r="C49" s="196" t="s">
        <v>1265</v>
      </c>
      <c r="D49" s="196"/>
      <c r="E49" s="196"/>
      <c r="F49" s="691"/>
      <c r="G49" s="693"/>
      <c r="IV49" s="199"/>
    </row>
    <row r="50" spans="1:256" ht="15">
      <c r="A50" s="196"/>
      <c r="B50" s="196"/>
      <c r="C50" s="196" t="s">
        <v>1266</v>
      </c>
      <c r="D50" s="196"/>
      <c r="E50" s="196"/>
      <c r="F50" s="691"/>
      <c r="G50" s="693"/>
      <c r="IV50" s="199"/>
    </row>
    <row r="51" spans="1:256" ht="15">
      <c r="A51" s="196"/>
      <c r="B51" s="196"/>
      <c r="C51" s="196" t="s">
        <v>1267</v>
      </c>
      <c r="D51" s="196"/>
      <c r="E51" s="196"/>
      <c r="F51" s="691"/>
      <c r="G51" s="693"/>
      <c r="IV51" s="199"/>
    </row>
    <row r="52" spans="1:256" ht="15">
      <c r="A52" s="196"/>
      <c r="B52" s="196"/>
      <c r="C52" s="196" t="s">
        <v>1268</v>
      </c>
      <c r="D52" s="196"/>
      <c r="E52" s="196"/>
      <c r="F52" s="691"/>
      <c r="G52" s="693"/>
      <c r="IV52" s="199"/>
    </row>
    <row r="53" spans="1:256" ht="15">
      <c r="A53" s="196"/>
      <c r="B53" s="196"/>
      <c r="C53" s="196" t="s">
        <v>1269</v>
      </c>
      <c r="D53" s="196"/>
      <c r="E53" s="196"/>
      <c r="F53" s="691"/>
      <c r="G53" s="693"/>
      <c r="IV53" s="199"/>
    </row>
    <row r="54" spans="1:256" ht="15">
      <c r="A54" s="196"/>
      <c r="B54" s="196"/>
      <c r="C54" s="196" t="s">
        <v>1270</v>
      </c>
      <c r="D54" s="196"/>
      <c r="E54" s="196"/>
      <c r="F54" s="691"/>
      <c r="G54" s="693"/>
      <c r="IV54" s="199"/>
    </row>
    <row r="55" spans="1:256" ht="15">
      <c r="A55" s="196"/>
      <c r="B55" s="196"/>
      <c r="C55" s="196" t="s">
        <v>1271</v>
      </c>
      <c r="D55" s="196"/>
      <c r="E55" s="196"/>
      <c r="F55" s="691"/>
      <c r="G55" s="693"/>
      <c r="IV55" s="199"/>
    </row>
    <row r="56" spans="1:256" ht="15">
      <c r="A56" s="196"/>
      <c r="B56" s="196"/>
      <c r="C56" s="196" t="s">
        <v>1272</v>
      </c>
      <c r="D56" s="196"/>
      <c r="E56" s="196"/>
      <c r="F56" s="691"/>
      <c r="G56" s="693"/>
      <c r="IV56" s="199"/>
    </row>
    <row r="57" spans="1:256" ht="15">
      <c r="A57" s="196"/>
      <c r="B57" s="196"/>
      <c r="C57" s="196" t="s">
        <v>1273</v>
      </c>
      <c r="D57" s="196"/>
      <c r="E57" s="196"/>
      <c r="F57" s="691"/>
      <c r="G57" s="693"/>
      <c r="IV57" s="199"/>
    </row>
    <row r="58" spans="1:256" ht="15">
      <c r="A58" s="196"/>
      <c r="B58" s="196"/>
      <c r="C58" s="196" t="s">
        <v>1274</v>
      </c>
      <c r="D58" s="196"/>
      <c r="E58" s="196"/>
      <c r="F58" s="691"/>
      <c r="G58" s="693"/>
      <c r="IV58" s="199"/>
    </row>
    <row r="59" spans="1:256" ht="15">
      <c r="A59" s="196"/>
      <c r="B59" s="196"/>
      <c r="C59" s="196" t="s">
        <v>1275</v>
      </c>
      <c r="D59" s="196"/>
      <c r="E59" s="196"/>
      <c r="F59" s="691"/>
      <c r="G59" s="693"/>
      <c r="IV59" s="199"/>
    </row>
    <row r="60" spans="1:256" ht="15">
      <c r="A60" s="198"/>
      <c r="B60" s="198"/>
      <c r="C60" s="198"/>
      <c r="D60" s="198"/>
      <c r="E60" s="198"/>
      <c r="F60" s="694"/>
      <c r="G60" s="695"/>
      <c r="IV60" s="199"/>
    </row>
    <row r="61" spans="1:256" ht="30">
      <c r="A61" s="196"/>
      <c r="B61" s="196"/>
      <c r="C61" s="196" t="s">
        <v>1276</v>
      </c>
      <c r="D61" s="196"/>
      <c r="E61" s="196"/>
      <c r="F61" s="691"/>
      <c r="G61" s="693"/>
      <c r="IV61" s="199"/>
    </row>
    <row r="62" spans="1:256" ht="15">
      <c r="A62" s="196"/>
      <c r="B62" s="196"/>
      <c r="C62" s="196" t="s">
        <v>1277</v>
      </c>
      <c r="D62" s="196"/>
      <c r="E62" s="196"/>
      <c r="F62" s="691"/>
      <c r="G62" s="693"/>
      <c r="IV62" s="199"/>
    </row>
    <row r="63" spans="1:256" ht="15">
      <c r="A63" s="196"/>
      <c r="B63" s="196"/>
      <c r="C63" s="196" t="s">
        <v>1278</v>
      </c>
      <c r="D63" s="196"/>
      <c r="E63" s="196"/>
      <c r="F63" s="691"/>
      <c r="G63" s="693"/>
      <c r="IV63" s="199"/>
    </row>
    <row r="64" spans="1:256" ht="15">
      <c r="A64" s="196"/>
      <c r="B64" s="196"/>
      <c r="C64" s="196" t="s">
        <v>1279</v>
      </c>
      <c r="D64" s="196"/>
      <c r="E64" s="196"/>
      <c r="F64" s="691"/>
      <c r="G64" s="693"/>
      <c r="IV64" s="199"/>
    </row>
    <row r="65" spans="1:256" ht="30">
      <c r="A65" s="196"/>
      <c r="B65" s="196"/>
      <c r="C65" s="196" t="s">
        <v>1280</v>
      </c>
      <c r="D65" s="196"/>
      <c r="E65" s="196"/>
      <c r="F65" s="691"/>
      <c r="G65" s="693"/>
      <c r="IV65" s="199"/>
    </row>
    <row r="66" spans="1:256" ht="15">
      <c r="A66" s="196"/>
      <c r="B66" s="196"/>
      <c r="C66" s="196" t="s">
        <v>1281</v>
      </c>
      <c r="D66" s="196"/>
      <c r="E66" s="196"/>
      <c r="F66" s="691"/>
      <c r="G66" s="693"/>
      <c r="IV66" s="199"/>
    </row>
    <row r="67" spans="1:256" ht="15">
      <c r="A67" s="196"/>
      <c r="B67" s="196"/>
      <c r="C67" s="196" t="s">
        <v>1282</v>
      </c>
      <c r="D67" s="196"/>
      <c r="E67" s="196"/>
      <c r="F67" s="691"/>
      <c r="G67" s="693"/>
      <c r="IV67" s="199"/>
    </row>
    <row r="68" spans="1:256" ht="15">
      <c r="A68" s="198"/>
      <c r="B68" s="198"/>
      <c r="C68" s="198" t="s">
        <v>1283</v>
      </c>
      <c r="D68" s="198"/>
      <c r="E68" s="198"/>
      <c r="F68" s="694"/>
      <c r="G68" s="695"/>
      <c r="IV68" s="199"/>
    </row>
    <row r="69" spans="1:256" ht="15">
      <c r="A69" s="196"/>
      <c r="B69" s="196"/>
      <c r="C69" s="196" t="s">
        <v>1284</v>
      </c>
      <c r="D69" s="196"/>
      <c r="E69" s="196"/>
      <c r="F69" s="691"/>
      <c r="G69" s="693"/>
      <c r="IV69" s="199"/>
    </row>
    <row r="70" spans="1:256" ht="15">
      <c r="A70" s="196"/>
      <c r="B70" s="196"/>
      <c r="C70" s="196" t="s">
        <v>1285</v>
      </c>
      <c r="D70" s="196"/>
      <c r="E70" s="196"/>
      <c r="F70" s="691"/>
      <c r="G70" s="693"/>
      <c r="IV70" s="199"/>
    </row>
    <row r="71" spans="1:256" ht="15">
      <c r="A71" s="196"/>
      <c r="B71" s="196"/>
      <c r="C71" s="196" t="s">
        <v>1286</v>
      </c>
      <c r="D71" s="196"/>
      <c r="E71" s="196"/>
      <c r="F71" s="691"/>
      <c r="G71" s="693"/>
      <c r="IV71" s="199"/>
    </row>
    <row r="72" spans="1:256" ht="15">
      <c r="A72" s="196"/>
      <c r="B72" s="196"/>
      <c r="C72" s="196" t="s">
        <v>1287</v>
      </c>
      <c r="D72" s="196"/>
      <c r="E72" s="196"/>
      <c r="F72" s="691"/>
      <c r="G72" s="693"/>
      <c r="IV72" s="199"/>
    </row>
    <row r="73" spans="1:256" ht="15">
      <c r="A73" s="196"/>
      <c r="B73" s="196"/>
      <c r="C73" s="196" t="s">
        <v>1288</v>
      </c>
      <c r="D73" s="196"/>
      <c r="E73" s="196"/>
      <c r="F73" s="691"/>
      <c r="G73" s="693"/>
      <c r="IV73" s="199"/>
    </row>
    <row r="74" spans="1:256" ht="15">
      <c r="A74" s="184"/>
      <c r="B74" s="184"/>
      <c r="C74" s="184"/>
      <c r="D74" s="184"/>
      <c r="E74" s="184"/>
      <c r="F74" s="691"/>
      <c r="G74" s="693"/>
    </row>
    <row r="75" spans="1:256" ht="15">
      <c r="A75" s="184"/>
      <c r="B75" s="184">
        <f>+B45+1</f>
        <v>3</v>
      </c>
      <c r="C75" s="184" t="s">
        <v>1289</v>
      </c>
      <c r="D75" s="137" t="s">
        <v>400</v>
      </c>
      <c r="E75" s="161">
        <v>1</v>
      </c>
      <c r="F75" s="652"/>
      <c r="G75" s="140">
        <f>+E75*F75</f>
        <v>0</v>
      </c>
    </row>
    <row r="76" spans="1:256" ht="15">
      <c r="A76" s="184"/>
      <c r="B76" s="184"/>
      <c r="C76" s="184"/>
      <c r="D76" s="184"/>
      <c r="E76" s="184"/>
      <c r="F76" s="691"/>
      <c r="G76" s="693"/>
    </row>
    <row r="77" spans="1:256" ht="15">
      <c r="A77" s="197"/>
      <c r="B77" s="197">
        <f>+B75+1</f>
        <v>4</v>
      </c>
      <c r="C77" s="197" t="s">
        <v>1290</v>
      </c>
      <c r="D77" s="137" t="s">
        <v>400</v>
      </c>
      <c r="E77" s="161">
        <v>1</v>
      </c>
      <c r="F77" s="652"/>
      <c r="G77" s="140">
        <f>+E77*F77</f>
        <v>0</v>
      </c>
    </row>
    <row r="78" spans="1:256" ht="15">
      <c r="A78" s="184"/>
      <c r="B78" s="184"/>
      <c r="C78" s="184"/>
      <c r="D78" s="184"/>
      <c r="E78" s="184"/>
      <c r="F78" s="691"/>
      <c r="G78" s="693"/>
    </row>
    <row r="79" spans="1:256" ht="30">
      <c r="A79" s="184"/>
      <c r="B79" s="184">
        <f>+B77+1</f>
        <v>5</v>
      </c>
      <c r="C79" s="184" t="s">
        <v>1291</v>
      </c>
      <c r="D79" s="137" t="s">
        <v>400</v>
      </c>
      <c r="E79" s="161">
        <v>1</v>
      </c>
      <c r="F79" s="652"/>
      <c r="G79" s="140">
        <f>+E79*F79</f>
        <v>0</v>
      </c>
    </row>
    <row r="80" spans="1:256" ht="15">
      <c r="A80" s="184"/>
      <c r="B80" s="184"/>
      <c r="C80" s="184"/>
      <c r="D80" s="184"/>
      <c r="E80" s="184"/>
      <c r="F80" s="691"/>
      <c r="G80" s="693"/>
    </row>
    <row r="81" spans="1:7" ht="15">
      <c r="A81" s="184"/>
      <c r="B81" s="184">
        <f>+B79+1</f>
        <v>6</v>
      </c>
      <c r="C81" s="184" t="s">
        <v>1292</v>
      </c>
      <c r="D81" s="137" t="s">
        <v>400</v>
      </c>
      <c r="E81" s="161">
        <v>1</v>
      </c>
      <c r="F81" s="652"/>
      <c r="G81" s="140">
        <f>+E81*F81</f>
        <v>0</v>
      </c>
    </row>
    <row r="82" spans="1:7" ht="15">
      <c r="A82" s="184"/>
      <c r="B82" s="184"/>
      <c r="C82" s="184"/>
      <c r="D82" s="184"/>
      <c r="E82" s="184"/>
      <c r="F82" s="691"/>
      <c r="G82" s="693"/>
    </row>
    <row r="83" spans="1:7" ht="15">
      <c r="A83" s="184"/>
      <c r="B83" s="184">
        <f>+B81+1</f>
        <v>7</v>
      </c>
      <c r="C83" s="184" t="s">
        <v>1293</v>
      </c>
      <c r="D83" s="137" t="s">
        <v>400</v>
      </c>
      <c r="E83" s="161">
        <v>1</v>
      </c>
      <c r="F83" s="652"/>
      <c r="G83" s="140">
        <f>+E83*F83</f>
        <v>0</v>
      </c>
    </row>
    <row r="84" spans="1:7" ht="15">
      <c r="A84" s="184"/>
      <c r="B84" s="184"/>
      <c r="C84" s="184"/>
      <c r="D84" s="137"/>
      <c r="E84" s="161"/>
      <c r="F84" s="652"/>
      <c r="G84" s="140"/>
    </row>
    <row r="85" spans="1:7" ht="30">
      <c r="A85" s="184"/>
      <c r="B85" s="184">
        <f>+B83+1</f>
        <v>8</v>
      </c>
      <c r="C85" s="136" t="s">
        <v>1294</v>
      </c>
      <c r="D85" s="137" t="s">
        <v>400</v>
      </c>
      <c r="E85" s="161">
        <v>1</v>
      </c>
      <c r="F85" s="652"/>
      <c r="G85" s="140">
        <f>+E85*F85</f>
        <v>0</v>
      </c>
    </row>
    <row r="86" spans="1:7" ht="15">
      <c r="A86" s="184"/>
      <c r="B86" s="184"/>
      <c r="C86" s="184"/>
      <c r="D86" s="184"/>
      <c r="E86" s="184"/>
      <c r="F86" s="691"/>
      <c r="G86" s="693"/>
    </row>
    <row r="87" spans="1:7" ht="15">
      <c r="A87" s="184"/>
      <c r="B87" s="200">
        <f>+B85+1</f>
        <v>9</v>
      </c>
      <c r="C87" s="200" t="s">
        <v>1295</v>
      </c>
      <c r="D87" s="201"/>
      <c r="E87" s="202">
        <v>0.05</v>
      </c>
      <c r="F87" s="696"/>
      <c r="G87" s="203">
        <f>E87*SUM(G2:G85)</f>
        <v>0</v>
      </c>
    </row>
    <row r="88" spans="1:7" ht="15">
      <c r="A88" s="184"/>
      <c r="B88" s="184"/>
      <c r="C88" s="184"/>
      <c r="D88" s="184"/>
      <c r="E88" s="184"/>
      <c r="F88" s="691"/>
      <c r="G88" s="693"/>
    </row>
    <row r="89" spans="1:7" ht="15.75">
      <c r="A89" s="184"/>
      <c r="B89" s="184"/>
      <c r="C89" s="142" t="s">
        <v>1296</v>
      </c>
      <c r="D89" s="184"/>
      <c r="E89" s="184"/>
      <c r="F89" s="691"/>
      <c r="G89" s="157">
        <f>SUM(G2:G87)</f>
        <v>0</v>
      </c>
    </row>
    <row r="90" spans="1:7" ht="15">
      <c r="A90" s="184"/>
      <c r="B90" s="184"/>
      <c r="C90" s="184"/>
      <c r="D90" s="184"/>
      <c r="E90" s="184"/>
      <c r="F90" s="691"/>
      <c r="G90" s="693"/>
    </row>
    <row r="91" spans="1:7" ht="15">
      <c r="A91" s="197"/>
      <c r="B91" s="197"/>
      <c r="C91" s="197"/>
      <c r="D91" s="197"/>
      <c r="E91" s="197"/>
      <c r="F91" s="694"/>
      <c r="G91" s="695"/>
    </row>
    <row r="92" spans="1:7" ht="15">
      <c r="A92" s="184"/>
      <c r="B92" s="184"/>
      <c r="C92" s="184"/>
      <c r="D92" s="184"/>
      <c r="E92" s="184"/>
      <c r="F92" s="691"/>
      <c r="G92" s="693"/>
    </row>
    <row r="93" spans="1:7" ht="15">
      <c r="A93" s="184"/>
      <c r="B93" s="184"/>
      <c r="C93" s="184"/>
      <c r="D93" s="184"/>
      <c r="E93" s="184"/>
      <c r="F93" s="691"/>
      <c r="G93" s="693"/>
    </row>
    <row r="94" spans="1:7" ht="15">
      <c r="A94" s="184"/>
      <c r="B94" s="184"/>
      <c r="C94" s="184"/>
      <c r="D94" s="184"/>
      <c r="E94" s="184"/>
      <c r="F94" s="691"/>
      <c r="G94" s="693"/>
    </row>
    <row r="95" spans="1:7" ht="15">
      <c r="A95" s="184"/>
      <c r="B95" s="184"/>
      <c r="C95" s="184"/>
      <c r="D95" s="184"/>
      <c r="E95" s="184"/>
      <c r="F95" s="691"/>
      <c r="G95" s="693"/>
    </row>
    <row r="96" spans="1:7" ht="15">
      <c r="A96" s="184"/>
      <c r="B96" s="184"/>
      <c r="C96" s="184"/>
      <c r="D96" s="184"/>
      <c r="E96" s="184"/>
      <c r="F96" s="691"/>
      <c r="G96" s="693"/>
    </row>
    <row r="97" spans="1:7" ht="15">
      <c r="A97" s="184"/>
      <c r="B97" s="184"/>
      <c r="C97" s="184"/>
      <c r="D97" s="184"/>
      <c r="E97" s="184"/>
      <c r="F97" s="691"/>
      <c r="G97" s="693"/>
    </row>
    <row r="98" spans="1:7" ht="15">
      <c r="A98" s="184"/>
      <c r="B98" s="184"/>
      <c r="C98" s="184"/>
      <c r="D98" s="184"/>
      <c r="E98" s="184"/>
      <c r="F98" s="691"/>
      <c r="G98" s="693"/>
    </row>
    <row r="99" spans="1:7" ht="15">
      <c r="A99" s="184"/>
      <c r="B99" s="184"/>
      <c r="C99" s="184"/>
      <c r="D99" s="184"/>
      <c r="E99" s="184"/>
      <c r="F99" s="691"/>
      <c r="G99" s="693"/>
    </row>
    <row r="100" spans="1:7" ht="15">
      <c r="A100" s="184"/>
      <c r="B100" s="184"/>
      <c r="C100" s="184"/>
      <c r="D100" s="184"/>
      <c r="E100" s="184"/>
      <c r="F100" s="691"/>
      <c r="G100" s="693"/>
    </row>
    <row r="159" spans="3:256">
      <c r="C159" s="204"/>
      <c r="IV159" s="180"/>
    </row>
  </sheetData>
  <sheetProtection selectLockedCells="1"/>
  <conditionalFormatting sqref="G5:G9">
    <cfRule type="cellIs" dxfId="1" priority="1" stopIfTrue="1" operator="equal">
      <formula>0</formula>
    </cfRule>
  </conditionalFormatting>
  <conditionalFormatting sqref="H5:IV9">
    <cfRule type="cellIs" dxfId="0" priority="2" stopIfTrue="1" operator="equal">
      <formula>"s"</formula>
    </cfRule>
  </conditionalFormatting>
  <pageMargins left="0.59055118110236227" right="0.74803149606299213" top="0.6692913385826772" bottom="0.55118110236220474" header="0.51181102362204722" footer="0.31496062992125984"/>
  <pageSetup paperSize="9" scale="85" firstPageNumber="0" orientation="portrait" horizontalDpi="300" verticalDpi="300" r:id="rId1"/>
  <headerFooter alignWithMargins="0">
    <oddFooter>&amp;L&amp;F&amp;C&amp;"Arial CE,Običajno"&amp;P/&amp;N&amp;R&amp;"Arial Narrow,Navadno"&amp;9&amp;A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D17"/>
  <sheetViews>
    <sheetView zoomScaleNormal="100" zoomScaleSheetLayoutView="100" workbookViewId="0">
      <selection activeCell="E6" sqref="E6"/>
    </sheetView>
  </sheetViews>
  <sheetFormatPr defaultColWidth="8" defaultRowHeight="14.25"/>
  <cols>
    <col min="1" max="1" width="10.7109375" style="205" customWidth="1"/>
    <col min="2" max="2" width="63.42578125" style="206" customWidth="1"/>
    <col min="3" max="3" width="3.5703125" style="207" customWidth="1"/>
    <col min="4" max="4" width="19.140625" style="207" customWidth="1"/>
    <col min="5" max="16384" width="8" style="207"/>
  </cols>
  <sheetData>
    <row r="1" spans="1:4" ht="15">
      <c r="B1" s="208"/>
      <c r="C1" s="209"/>
    </row>
    <row r="2" spans="1:4" s="211" customFormat="1" ht="15">
      <c r="A2" s="697" t="s">
        <v>1297</v>
      </c>
      <c r="B2" s="210"/>
      <c r="C2" s="210"/>
      <c r="D2" s="210"/>
    </row>
    <row r="3" spans="1:4" s="211" customFormat="1">
      <c r="A3" s="211" t="s">
        <v>1298</v>
      </c>
      <c r="B3" s="212"/>
    </row>
    <row r="4" spans="1:4" s="211" customFormat="1">
      <c r="A4" s="211" t="s">
        <v>1299</v>
      </c>
      <c r="B4" s="212"/>
    </row>
    <row r="5" spans="1:4" s="211" customFormat="1">
      <c r="B5" s="212"/>
    </row>
    <row r="6" spans="1:4" s="211" customFormat="1" ht="15">
      <c r="A6" s="697" t="s">
        <v>1300</v>
      </c>
      <c r="B6" s="210"/>
      <c r="C6" s="210"/>
      <c r="D6" s="213"/>
    </row>
    <row r="7" spans="1:4" s="211" customFormat="1">
      <c r="A7" s="211" t="s">
        <v>1301</v>
      </c>
      <c r="B7" s="212"/>
      <c r="D7" s="214"/>
    </row>
    <row r="8" spans="1:4" ht="15">
      <c r="A8" s="215"/>
      <c r="B8" s="216"/>
      <c r="C8" s="217"/>
      <c r="D8" s="217"/>
    </row>
    <row r="9" spans="1:4" s="211" customFormat="1" ht="15">
      <c r="A9" s="218" t="s">
        <v>1302</v>
      </c>
      <c r="B9" s="219"/>
      <c r="C9" s="218"/>
      <c r="D9" s="220" t="s">
        <v>1303</v>
      </c>
    </row>
    <row r="10" spans="1:4">
      <c r="B10" s="221"/>
      <c r="C10" s="222"/>
      <c r="D10" s="222"/>
    </row>
    <row r="11" spans="1:4" ht="15">
      <c r="A11" s="223" t="str">
        <f>'SI I. OGREVANJE IN HLAJENJE'!A1</f>
        <v>I./</v>
      </c>
      <c r="B11" s="210" t="str">
        <f>'SI I. OGREVANJE IN HLAJENJE'!B1</f>
        <v>OGREVANJE IN HLAJENJE</v>
      </c>
      <c r="C11" s="224"/>
      <c r="D11" s="225">
        <f>'SI I. OGREVANJE IN HLAJENJE'!F1</f>
        <v>0</v>
      </c>
    </row>
    <row r="12" spans="1:4" ht="15">
      <c r="A12" s="223" t="str">
        <f>'SI II. VODOVOD'!A1</f>
        <v>II./</v>
      </c>
      <c r="B12" s="210" t="str">
        <f>'SI II. VODOVOD'!B1</f>
        <v>VODOVOD, KANALIZACIJA</v>
      </c>
      <c r="C12" s="224"/>
      <c r="D12" s="225">
        <f>'SI II. VODOVOD'!F1</f>
        <v>0</v>
      </c>
    </row>
    <row r="13" spans="1:4" ht="15">
      <c r="A13" s="223" t="str">
        <f>'SI III. PREZRAČEVANJE'!A1</f>
        <v>III./</v>
      </c>
      <c r="B13" s="210" t="str">
        <f>'SI III. PREZRAČEVANJE'!B1</f>
        <v>PREZRAČEVANJE</v>
      </c>
      <c r="C13" s="224"/>
      <c r="D13" s="225">
        <f>'SI III. PREZRAČEVANJE'!F1</f>
        <v>0</v>
      </c>
    </row>
    <row r="14" spans="1:4" ht="15">
      <c r="A14" s="223" t="str">
        <f>'SI IV. PLIN'!A1</f>
        <v>V./</v>
      </c>
      <c r="B14" s="226" t="str">
        <f>'SI IV. PLIN'!B1</f>
        <v>PLINSKA INŠTALACIJA</v>
      </c>
      <c r="C14" s="224"/>
      <c r="D14" s="225">
        <f>'SI IV. PLIN'!F1</f>
        <v>0</v>
      </c>
    </row>
    <row r="15" spans="1:4" ht="15">
      <c r="A15" s="223" t="str">
        <f>'SI V. PID IN NADZOR'!A1</f>
        <v>V./</v>
      </c>
      <c r="B15" s="210" t="str">
        <f>'SI V. PID IN NADZOR'!B1</f>
        <v>PROJEKT IZVEDENIH DEL, PROJEKTANTSKI NADZOR</v>
      </c>
      <c r="C15" s="224"/>
      <c r="D15" s="225">
        <f>'SI V. PID IN NADZOR'!F1</f>
        <v>0</v>
      </c>
    </row>
    <row r="16" spans="1:4" ht="15">
      <c r="B16" s="208"/>
      <c r="C16" s="209"/>
      <c r="D16" s="227"/>
    </row>
    <row r="17" spans="1:4" s="211" customFormat="1" ht="15">
      <c r="A17" s="228"/>
      <c r="B17" s="218" t="s">
        <v>1304</v>
      </c>
      <c r="C17" s="218"/>
      <c r="D17" s="229">
        <f>SUM(D11:D15)</f>
        <v>0</v>
      </c>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D56"/>
  <sheetViews>
    <sheetView zoomScale="110" zoomScaleNormal="110" zoomScaleSheetLayoutView="130" workbookViewId="0">
      <pane ySplit="2" topLeftCell="A3" activePane="bottomLeft" state="frozen"/>
      <selection activeCell="E6" sqref="E6"/>
      <selection pane="bottomLeft" activeCell="E6" sqref="E6"/>
    </sheetView>
  </sheetViews>
  <sheetFormatPr defaultColWidth="9" defaultRowHeight="12.75"/>
  <cols>
    <col min="1" max="1" width="9" style="230"/>
    <col min="2" max="2" width="92" style="231" customWidth="1"/>
    <col min="3" max="3" width="6" style="232" customWidth="1"/>
    <col min="4" max="4" width="13.140625" style="233" customWidth="1"/>
    <col min="5" max="7" width="9" style="233"/>
    <col min="8" max="8" width="11.5703125" style="233" customWidth="1"/>
    <col min="9" max="16384" width="9" style="233"/>
  </cols>
  <sheetData>
    <row r="2" spans="1:4" s="237" customFormat="1">
      <c r="A2" s="230"/>
      <c r="B2" s="234" t="s">
        <v>1305</v>
      </c>
      <c r="C2" s="235"/>
      <c r="D2" s="236"/>
    </row>
    <row r="3" spans="1:4" ht="25.5">
      <c r="B3" s="234" t="s">
        <v>1306</v>
      </c>
    </row>
    <row r="4" spans="1:4">
      <c r="B4" s="238"/>
    </row>
    <row r="5" spans="1:4" ht="51">
      <c r="B5" s="240" t="s">
        <v>1307</v>
      </c>
    </row>
    <row r="6" spans="1:4">
      <c r="B6" s="240"/>
    </row>
    <row r="7" spans="1:4" ht="25.5">
      <c r="B7" s="240" t="s">
        <v>1308</v>
      </c>
    </row>
    <row r="8" spans="1:4">
      <c r="B8" s="240"/>
    </row>
    <row r="9" spans="1:4" ht="51">
      <c r="B9" s="240" t="s">
        <v>1309</v>
      </c>
    </row>
    <row r="10" spans="1:4">
      <c r="B10" s="240"/>
    </row>
    <row r="11" spans="1:4" ht="25.5">
      <c r="B11" s="240" t="s">
        <v>1310</v>
      </c>
    </row>
    <row r="12" spans="1:4">
      <c r="B12" s="240"/>
    </row>
    <row r="13" spans="1:4" ht="38.25">
      <c r="B13" s="240" t="s">
        <v>1311</v>
      </c>
    </row>
    <row r="14" spans="1:4">
      <c r="B14" s="240"/>
    </row>
    <row r="15" spans="1:4" ht="38.25">
      <c r="B15" s="240" t="s">
        <v>1312</v>
      </c>
    </row>
    <row r="16" spans="1:4">
      <c r="B16" s="240"/>
    </row>
    <row r="17" spans="2:2">
      <c r="B17" s="240" t="s">
        <v>1313</v>
      </c>
    </row>
    <row r="18" spans="2:2">
      <c r="B18" s="240"/>
    </row>
    <row r="19" spans="2:2" ht="51">
      <c r="B19" s="240" t="s">
        <v>1314</v>
      </c>
    </row>
    <row r="20" spans="2:2">
      <c r="B20" s="240"/>
    </row>
    <row r="21" spans="2:2" ht="38.25">
      <c r="B21" s="240" t="s">
        <v>1315</v>
      </c>
    </row>
    <row r="22" spans="2:2">
      <c r="B22" s="240"/>
    </row>
    <row r="23" spans="2:2" ht="25.5">
      <c r="B23" s="240" t="s">
        <v>1316</v>
      </c>
    </row>
    <row r="24" spans="2:2">
      <c r="B24" s="240"/>
    </row>
    <row r="25" spans="2:2">
      <c r="B25" s="240" t="s">
        <v>1317</v>
      </c>
    </row>
    <row r="26" spans="2:2">
      <c r="B26" s="240"/>
    </row>
    <row r="27" spans="2:2" ht="38.25">
      <c r="B27" s="240" t="s">
        <v>1318</v>
      </c>
    </row>
    <row r="28" spans="2:2">
      <c r="B28" s="240"/>
    </row>
    <row r="29" spans="2:2" ht="25.5">
      <c r="B29" s="240" t="s">
        <v>1319</v>
      </c>
    </row>
    <row r="30" spans="2:2">
      <c r="B30" s="240"/>
    </row>
    <row r="31" spans="2:2" ht="25.5">
      <c r="B31" s="239" t="s">
        <v>1320</v>
      </c>
    </row>
    <row r="32" spans="2:2">
      <c r="B32" s="240"/>
    </row>
    <row r="33" spans="2:2" ht="38.25">
      <c r="B33" s="240" t="s">
        <v>1321</v>
      </c>
    </row>
    <row r="34" spans="2:2">
      <c r="B34" s="240"/>
    </row>
    <row r="35" spans="2:2" ht="25.5">
      <c r="B35" s="241" t="s">
        <v>1322</v>
      </c>
    </row>
    <row r="36" spans="2:2">
      <c r="B36" s="240"/>
    </row>
    <row r="37" spans="2:2">
      <c r="B37" s="240" t="s">
        <v>1323</v>
      </c>
    </row>
    <row r="38" spans="2:2">
      <c r="B38" s="240"/>
    </row>
    <row r="39" spans="2:2" ht="25.5">
      <c r="B39" s="240" t="s">
        <v>1324</v>
      </c>
    </row>
    <row r="40" spans="2:2">
      <c r="B40" s="240"/>
    </row>
    <row r="41" spans="2:2">
      <c r="B41" s="239" t="s">
        <v>1325</v>
      </c>
    </row>
    <row r="42" spans="2:2">
      <c r="B42" s="242"/>
    </row>
    <row r="43" spans="2:2">
      <c r="B43" s="243"/>
    </row>
    <row r="44" spans="2:2">
      <c r="B44" s="242"/>
    </row>
    <row r="45" spans="2:2">
      <c r="B45" s="243"/>
    </row>
    <row r="46" spans="2:2">
      <c r="B46" s="242"/>
    </row>
    <row r="47" spans="2:2">
      <c r="B47" s="243"/>
    </row>
    <row r="48" spans="2:2">
      <c r="B48" s="242"/>
    </row>
    <row r="49" spans="2:2">
      <c r="B49" s="243"/>
    </row>
    <row r="50" spans="2:2">
      <c r="B50" s="242"/>
    </row>
    <row r="51" spans="2:2">
      <c r="B51" s="243"/>
    </row>
    <row r="52" spans="2:2">
      <c r="B52" s="242"/>
    </row>
    <row r="53" spans="2:2">
      <c r="B53" s="243"/>
    </row>
    <row r="54" spans="2:2">
      <c r="B54" s="242"/>
    </row>
    <row r="55" spans="2:2">
      <c r="B55" s="243"/>
    </row>
    <row r="56" spans="2:2">
      <c r="B56" s="243"/>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IV323"/>
  <sheetViews>
    <sheetView zoomScale="130" zoomScaleNormal="130" zoomScaleSheetLayoutView="160" workbookViewId="0">
      <pane ySplit="3" topLeftCell="A4" activePane="bottomLeft" state="frozen"/>
      <selection activeCell="E6" sqref="E6"/>
      <selection pane="bottomLeft" activeCell="H14" sqref="H14"/>
    </sheetView>
  </sheetViews>
  <sheetFormatPr defaultColWidth="13.140625" defaultRowHeight="12.75"/>
  <cols>
    <col min="1" max="1" width="6.7109375" style="244" customWidth="1"/>
    <col min="2" max="2" width="60.85546875" style="245" customWidth="1"/>
    <col min="3" max="4" width="7.7109375" style="246" customWidth="1"/>
    <col min="5" max="5" width="11" style="247" customWidth="1"/>
    <col min="6" max="6" width="15.7109375" style="244" customWidth="1"/>
    <col min="7" max="7" width="9" style="248" customWidth="1"/>
    <col min="8" max="8" width="15.85546875" style="248" customWidth="1"/>
    <col min="9" max="10" width="9" style="248" customWidth="1"/>
    <col min="11" max="252" width="9" style="244" customWidth="1"/>
    <col min="253" max="253" width="48" style="244" customWidth="1"/>
    <col min="254" max="254" width="9" style="244" customWidth="1"/>
    <col min="255" max="255" width="6" style="244" customWidth="1"/>
    <col min="256" max="16384" width="13.140625" style="244"/>
  </cols>
  <sheetData>
    <row r="1" spans="1:10" s="253" customFormat="1">
      <c r="A1" s="249" t="s">
        <v>1326</v>
      </c>
      <c r="B1" s="234" t="s">
        <v>1327</v>
      </c>
      <c r="C1" s="250"/>
      <c r="D1" s="250"/>
      <c r="E1" s="251" t="s">
        <v>1304</v>
      </c>
      <c r="F1" s="252">
        <f>SUBTOTAL(9,F5:F316)</f>
        <v>0</v>
      </c>
    </row>
    <row r="2" spans="1:10" s="260" customFormat="1">
      <c r="A2" s="254"/>
      <c r="B2" s="255"/>
      <c r="C2" s="256"/>
      <c r="D2" s="256"/>
      <c r="E2" s="257"/>
      <c r="F2" s="258"/>
      <c r="G2" s="259"/>
      <c r="H2" s="259"/>
      <c r="I2" s="259"/>
      <c r="J2" s="259"/>
    </row>
    <row r="3" spans="1:10" s="253" customFormat="1">
      <c r="A3" s="249"/>
      <c r="B3" s="234" t="s">
        <v>1328</v>
      </c>
      <c r="C3" s="250" t="s">
        <v>1329</v>
      </c>
      <c r="D3" s="250" t="s">
        <v>1330</v>
      </c>
      <c r="E3" s="261" t="s">
        <v>1331</v>
      </c>
      <c r="F3" s="262" t="s">
        <v>1303</v>
      </c>
    </row>
    <row r="4" spans="1:10" s="265" customFormat="1">
      <c r="A4" s="244"/>
      <c r="B4" s="263"/>
      <c r="C4" s="246"/>
      <c r="D4" s="246"/>
      <c r="E4" s="264"/>
      <c r="F4" s="244"/>
      <c r="G4" s="244"/>
    </row>
    <row r="5" spans="1:10" s="271" customFormat="1">
      <c r="A5" s="266"/>
      <c r="B5" s="267" t="s">
        <v>1332</v>
      </c>
      <c r="C5" s="268"/>
      <c r="D5" s="268"/>
      <c r="E5" s="269"/>
      <c r="F5" s="270"/>
    </row>
    <row r="6" spans="1:10" s="271" customFormat="1">
      <c r="A6" s="266"/>
      <c r="B6" s="272"/>
      <c r="C6" s="268"/>
      <c r="D6" s="268"/>
      <c r="E6" s="269"/>
      <c r="F6" s="270"/>
    </row>
    <row r="7" spans="1:10" s="271" customFormat="1" ht="63.75">
      <c r="A7" s="273">
        <f>MAX($A$3:A6)+1</f>
        <v>1</v>
      </c>
      <c r="B7" s="274" t="s">
        <v>1333</v>
      </c>
      <c r="C7" s="246"/>
      <c r="D7" s="246"/>
      <c r="E7" s="269"/>
      <c r="F7" s="270"/>
    </row>
    <row r="8" spans="1:10" s="271" customFormat="1">
      <c r="A8" s="266"/>
      <c r="B8" s="274"/>
      <c r="C8" s="246"/>
      <c r="D8" s="246"/>
      <c r="E8" s="269"/>
      <c r="F8" s="270"/>
    </row>
    <row r="9" spans="1:10" s="271" customFormat="1">
      <c r="A9" s="266"/>
      <c r="B9" s="274" t="s">
        <v>1334</v>
      </c>
      <c r="C9" s="275" t="s">
        <v>489</v>
      </c>
      <c r="D9" s="276">
        <v>1</v>
      </c>
      <c r="E9" s="277"/>
      <c r="F9" s="270">
        <f>ROUND(D9*E9,2)</f>
        <v>0</v>
      </c>
    </row>
    <row r="10" spans="1:10" s="271" customFormat="1">
      <c r="A10" s="266"/>
      <c r="B10" s="274" t="s">
        <v>1335</v>
      </c>
      <c r="C10" s="275" t="s">
        <v>489</v>
      </c>
      <c r="D10" s="276">
        <v>1</v>
      </c>
      <c r="E10" s="277"/>
      <c r="F10" s="270">
        <f>ROUND(D10*E10,2)</f>
        <v>0</v>
      </c>
    </row>
    <row r="11" spans="1:10" s="271" customFormat="1">
      <c r="A11" s="266"/>
      <c r="B11" s="274" t="s">
        <v>1336</v>
      </c>
      <c r="C11" s="246"/>
      <c r="D11" s="246"/>
      <c r="E11" s="269"/>
      <c r="F11" s="270"/>
    </row>
    <row r="12" spans="1:10" s="271" customFormat="1">
      <c r="A12" s="266"/>
      <c r="B12" s="274" t="s">
        <v>1337</v>
      </c>
      <c r="C12" s="246"/>
      <c r="D12" s="246"/>
      <c r="E12" s="269"/>
      <c r="F12" s="270"/>
    </row>
    <row r="13" spans="1:10">
      <c r="B13" s="265"/>
      <c r="C13" s="275"/>
      <c r="D13" s="275"/>
      <c r="E13" s="278"/>
      <c r="F13" s="270"/>
      <c r="G13" s="244"/>
      <c r="H13" s="279"/>
      <c r="I13" s="274"/>
      <c r="J13" s="274"/>
    </row>
    <row r="14" spans="1:10" ht="38.25">
      <c r="A14" s="273">
        <f>MAX($A$5:A13)+1</f>
        <v>2</v>
      </c>
      <c r="B14" s="274" t="s">
        <v>1338</v>
      </c>
      <c r="C14" s="275"/>
      <c r="D14" s="275"/>
      <c r="E14" s="278"/>
      <c r="F14" s="270"/>
      <c r="G14" s="244"/>
      <c r="H14" s="280"/>
      <c r="I14" s="274"/>
      <c r="J14" s="274"/>
    </row>
    <row r="15" spans="1:10">
      <c r="B15" s="274" t="s">
        <v>1339</v>
      </c>
      <c r="C15" s="246" t="s">
        <v>489</v>
      </c>
      <c r="D15" s="246">
        <v>2</v>
      </c>
      <c r="E15" s="277"/>
      <c r="F15" s="270">
        <f>ROUND(D15*E15,2)</f>
        <v>0</v>
      </c>
      <c r="G15" s="244"/>
      <c r="H15" s="281"/>
      <c r="I15" s="274"/>
      <c r="J15" s="274"/>
    </row>
    <row r="16" spans="1:10">
      <c r="B16" s="274" t="s">
        <v>1340</v>
      </c>
      <c r="C16" s="275"/>
      <c r="D16" s="275"/>
      <c r="E16" s="278"/>
      <c r="F16" s="270"/>
      <c r="G16" s="244"/>
      <c r="H16" s="279"/>
      <c r="I16" s="274"/>
      <c r="J16" s="274"/>
    </row>
    <row r="17" spans="1:256" s="271" customFormat="1">
      <c r="A17" s="266"/>
      <c r="B17" s="274" t="s">
        <v>1337</v>
      </c>
      <c r="C17" s="246"/>
      <c r="D17" s="246"/>
      <c r="E17" s="269"/>
      <c r="F17" s="270"/>
    </row>
    <row r="18" spans="1:256" s="271" customFormat="1">
      <c r="A18" s="282"/>
      <c r="B18" s="274"/>
      <c r="C18" s="275"/>
      <c r="D18" s="275"/>
      <c r="E18" s="278"/>
      <c r="F18" s="270"/>
      <c r="H18" s="279"/>
      <c r="I18" s="274"/>
      <c r="J18" s="274"/>
      <c r="IU18" s="244"/>
      <c r="IV18" s="244"/>
    </row>
    <row r="19" spans="1:256" s="271" customFormat="1" ht="38.25">
      <c r="A19" s="273">
        <f>MAX($A$5:A18)+1</f>
        <v>3</v>
      </c>
      <c r="B19" s="274" t="s">
        <v>1341</v>
      </c>
      <c r="C19" s="275"/>
      <c r="D19" s="275"/>
      <c r="E19" s="278"/>
      <c r="F19" s="270"/>
      <c r="H19" s="279"/>
      <c r="I19" s="274"/>
      <c r="J19" s="274"/>
      <c r="IU19" s="244"/>
      <c r="IV19" s="244"/>
    </row>
    <row r="20" spans="1:256" s="271" customFormat="1">
      <c r="A20" s="282"/>
      <c r="B20" s="274" t="s">
        <v>1339</v>
      </c>
      <c r="C20" s="246" t="s">
        <v>489</v>
      </c>
      <c r="D20" s="246">
        <v>2</v>
      </c>
      <c r="E20" s="277"/>
      <c r="F20" s="270">
        <f>ROUND(D20*E20,2)</f>
        <v>0</v>
      </c>
      <c r="H20" s="279"/>
      <c r="I20" s="274"/>
      <c r="J20" s="274"/>
      <c r="IU20" s="244"/>
      <c r="IV20" s="244"/>
    </row>
    <row r="21" spans="1:256">
      <c r="B21" s="274" t="s">
        <v>1342</v>
      </c>
      <c r="C21" s="275"/>
      <c r="D21" s="275"/>
      <c r="E21" s="278"/>
      <c r="F21" s="270"/>
      <c r="G21" s="244"/>
      <c r="H21" s="281"/>
      <c r="I21" s="244"/>
      <c r="J21" s="244"/>
    </row>
    <row r="22" spans="1:256" s="271" customFormat="1">
      <c r="A22" s="266"/>
      <c r="B22" s="274" t="s">
        <v>1337</v>
      </c>
      <c r="C22" s="246"/>
      <c r="D22" s="246"/>
      <c r="E22" s="269"/>
      <c r="F22" s="270"/>
    </row>
    <row r="23" spans="1:256" s="271" customFormat="1">
      <c r="A23" s="266"/>
      <c r="B23" s="265"/>
      <c r="C23" s="246"/>
      <c r="D23" s="246"/>
      <c r="E23" s="269"/>
      <c r="F23" s="270"/>
    </row>
    <row r="24" spans="1:256" s="271" customFormat="1" ht="51">
      <c r="A24" s="273">
        <f>MAX($A$5:A23)+1</f>
        <v>4</v>
      </c>
      <c r="B24" s="274" t="s">
        <v>1343</v>
      </c>
      <c r="C24" s="246"/>
      <c r="D24" s="246"/>
      <c r="E24" s="269"/>
      <c r="F24" s="270"/>
    </row>
    <row r="25" spans="1:256" s="271" customFormat="1">
      <c r="A25" s="266"/>
      <c r="B25" s="274" t="s">
        <v>1344</v>
      </c>
      <c r="C25" s="275" t="s">
        <v>489</v>
      </c>
      <c r="D25" s="275">
        <v>2</v>
      </c>
      <c r="E25" s="277"/>
      <c r="F25" s="270">
        <f>ROUND(D25*E25,2)</f>
        <v>0</v>
      </c>
    </row>
    <row r="26" spans="1:256" s="271" customFormat="1">
      <c r="A26" s="266"/>
      <c r="B26" s="274" t="s">
        <v>1345</v>
      </c>
      <c r="C26" s="246"/>
      <c r="D26" s="246"/>
      <c r="E26" s="269"/>
      <c r="F26" s="270"/>
    </row>
    <row r="27" spans="1:256" s="271" customFormat="1">
      <c r="A27" s="266"/>
      <c r="B27" s="274" t="s">
        <v>1337</v>
      </c>
      <c r="C27" s="246"/>
      <c r="D27" s="246"/>
      <c r="E27" s="269"/>
      <c r="F27" s="270"/>
    </row>
    <row r="28" spans="1:256" s="288" customFormat="1">
      <c r="A28" s="283"/>
      <c r="B28" s="284"/>
      <c r="C28" s="285"/>
      <c r="D28" s="285"/>
      <c r="E28" s="286"/>
      <c r="F28" s="287"/>
    </row>
    <row r="29" spans="1:256" s="288" customFormat="1" ht="25.5">
      <c r="A29" s="273">
        <f>MAX($A$5:A28)+1</f>
        <v>5</v>
      </c>
      <c r="B29" s="265" t="s">
        <v>1346</v>
      </c>
      <c r="C29" s="285"/>
      <c r="D29" s="285"/>
      <c r="E29" s="286"/>
      <c r="F29" s="287"/>
    </row>
    <row r="30" spans="1:256" s="288" customFormat="1">
      <c r="A30" s="283"/>
      <c r="B30" s="289" t="s">
        <v>1347</v>
      </c>
      <c r="C30" s="285" t="s">
        <v>489</v>
      </c>
      <c r="D30" s="285">
        <v>2</v>
      </c>
      <c r="E30" s="290"/>
      <c r="F30" s="270">
        <f>ROUND(D30*E30,2)</f>
        <v>0</v>
      </c>
    </row>
    <row r="31" spans="1:256" s="293" customFormat="1">
      <c r="A31" s="291"/>
      <c r="B31" s="265"/>
      <c r="C31" s="246"/>
      <c r="D31" s="246"/>
      <c r="E31" s="247"/>
      <c r="F31" s="292"/>
      <c r="G31" s="244"/>
      <c r="H31" s="244"/>
    </row>
    <row r="32" spans="1:256" s="293" customFormat="1">
      <c r="A32" s="273">
        <f>MAX(A5:A31)+1</f>
        <v>6</v>
      </c>
      <c r="B32" s="294" t="s">
        <v>1348</v>
      </c>
      <c r="C32" s="295"/>
      <c r="D32" s="295"/>
      <c r="E32" s="296"/>
      <c r="F32" s="297"/>
      <c r="G32" s="244"/>
      <c r="H32" s="244"/>
    </row>
    <row r="33" spans="1:13" s="293" customFormat="1">
      <c r="A33" s="291"/>
      <c r="B33" s="294" t="s">
        <v>1349</v>
      </c>
      <c r="C33" s="295"/>
      <c r="D33" s="295"/>
      <c r="E33" s="296"/>
      <c r="F33" s="297"/>
      <c r="G33" s="244"/>
      <c r="H33" s="244"/>
    </row>
    <row r="34" spans="1:13" s="293" customFormat="1">
      <c r="A34" s="291"/>
      <c r="B34" s="294" t="s">
        <v>1350</v>
      </c>
      <c r="C34" s="295"/>
      <c r="D34" s="295"/>
      <c r="E34" s="296"/>
      <c r="F34" s="297"/>
      <c r="G34" s="244"/>
      <c r="H34" s="244"/>
    </row>
    <row r="35" spans="1:13" s="293" customFormat="1">
      <c r="A35" s="291"/>
      <c r="B35" s="294" t="s">
        <v>1347</v>
      </c>
      <c r="C35" s="246" t="s">
        <v>489</v>
      </c>
      <c r="D35" s="246">
        <v>6</v>
      </c>
      <c r="E35" s="277"/>
      <c r="F35" s="270">
        <f>ROUND(D35*E35,2)</f>
        <v>0</v>
      </c>
      <c r="G35" s="244"/>
      <c r="H35" s="244"/>
    </row>
    <row r="36" spans="1:13">
      <c r="B36" s="298"/>
      <c r="E36" s="269"/>
      <c r="F36" s="292"/>
      <c r="K36" s="248"/>
      <c r="L36" s="248"/>
      <c r="M36" s="248"/>
    </row>
    <row r="37" spans="1:13">
      <c r="A37" s="273">
        <f>MAX($A$3:A36)+1</f>
        <v>7</v>
      </c>
      <c r="B37" s="299" t="s">
        <v>1351</v>
      </c>
      <c r="C37" s="300"/>
      <c r="D37" s="300"/>
      <c r="E37" s="278"/>
      <c r="F37" s="301"/>
      <c r="K37" s="248"/>
      <c r="L37" s="248"/>
      <c r="M37" s="248"/>
    </row>
    <row r="38" spans="1:13">
      <c r="A38" s="302"/>
      <c r="B38" s="299" t="s">
        <v>1352</v>
      </c>
      <c r="C38" s="300"/>
      <c r="D38" s="300"/>
      <c r="E38" s="278"/>
      <c r="F38" s="301"/>
      <c r="K38" s="248"/>
      <c r="L38" s="248"/>
      <c r="M38" s="248"/>
    </row>
    <row r="39" spans="1:13">
      <c r="A39" s="302"/>
      <c r="B39" s="299" t="s">
        <v>1353</v>
      </c>
      <c r="C39" s="300"/>
      <c r="D39" s="300"/>
      <c r="E39" s="278"/>
      <c r="F39" s="301"/>
      <c r="K39" s="248"/>
      <c r="L39" s="248"/>
      <c r="M39" s="248"/>
    </row>
    <row r="40" spans="1:13">
      <c r="A40" s="303"/>
      <c r="B40" s="299" t="s">
        <v>1354</v>
      </c>
      <c r="C40" s="246" t="s">
        <v>400</v>
      </c>
      <c r="D40" s="246">
        <v>6</v>
      </c>
      <c r="E40" s="304"/>
      <c r="F40" s="270">
        <f>ROUND(D40*E40,2)</f>
        <v>0</v>
      </c>
      <c r="K40" s="248"/>
      <c r="L40" s="248"/>
      <c r="M40" s="248"/>
    </row>
    <row r="41" spans="1:13">
      <c r="A41" s="276"/>
      <c r="B41" s="299" t="s">
        <v>1355</v>
      </c>
      <c r="C41" s="300"/>
      <c r="D41" s="300"/>
      <c r="E41" s="278"/>
      <c r="F41" s="301"/>
      <c r="K41" s="248"/>
      <c r="L41" s="248"/>
      <c r="M41" s="248"/>
    </row>
    <row r="42" spans="1:13">
      <c r="B42" s="274" t="s">
        <v>1337</v>
      </c>
      <c r="E42" s="278"/>
      <c r="G42" s="244"/>
      <c r="H42" s="244"/>
      <c r="I42" s="244"/>
      <c r="J42" s="244"/>
    </row>
    <row r="43" spans="1:13">
      <c r="B43" s="274"/>
      <c r="E43" s="264"/>
      <c r="F43" s="270"/>
      <c r="G43" s="244"/>
      <c r="H43" s="244"/>
      <c r="I43" s="244"/>
      <c r="J43" s="244"/>
    </row>
    <row r="44" spans="1:13" ht="51">
      <c r="A44" s="273">
        <f>MAX($A$5:A43)+1</f>
        <v>8</v>
      </c>
      <c r="B44" s="305" t="s">
        <v>1356</v>
      </c>
      <c r="E44" s="264"/>
      <c r="F44" s="270"/>
      <c r="G44" s="244"/>
      <c r="H44" s="244"/>
      <c r="I44" s="244"/>
      <c r="J44" s="244"/>
    </row>
    <row r="45" spans="1:13" ht="102">
      <c r="A45" s="273"/>
      <c r="B45" s="305" t="s">
        <v>1357</v>
      </c>
      <c r="E45" s="264"/>
      <c r="F45" s="270"/>
      <c r="G45" s="244"/>
      <c r="H45" s="244"/>
      <c r="I45" s="244"/>
      <c r="J45" s="244"/>
    </row>
    <row r="46" spans="1:13">
      <c r="A46" s="273"/>
      <c r="B46" s="306" t="s">
        <v>1358</v>
      </c>
      <c r="C46" s="246" t="s">
        <v>61</v>
      </c>
      <c r="D46" s="246">
        <v>77</v>
      </c>
      <c r="E46" s="277"/>
      <c r="F46" s="270">
        <f>ROUND(D46*E46,2)</f>
        <v>0</v>
      </c>
      <c r="G46" s="244"/>
      <c r="H46" s="244"/>
      <c r="I46" s="244"/>
      <c r="J46" s="244"/>
    </row>
    <row r="47" spans="1:13">
      <c r="A47" s="273"/>
      <c r="B47" s="306" t="s">
        <v>1359</v>
      </c>
      <c r="C47" s="246" t="s">
        <v>61</v>
      </c>
      <c r="D47" s="246">
        <v>36</v>
      </c>
      <c r="E47" s="277"/>
      <c r="F47" s="270">
        <f>ROUND(D47*E47,2)</f>
        <v>0</v>
      </c>
      <c r="G47" s="244"/>
      <c r="H47" s="244"/>
      <c r="I47" s="244"/>
      <c r="J47" s="244"/>
    </row>
    <row r="48" spans="1:13">
      <c r="A48" s="273"/>
      <c r="B48" s="306" t="s">
        <v>1360</v>
      </c>
      <c r="C48" s="246" t="s">
        <v>61</v>
      </c>
      <c r="D48" s="246">
        <v>68</v>
      </c>
      <c r="E48" s="277"/>
      <c r="F48" s="270">
        <f>ROUND(D48*E48,2)</f>
        <v>0</v>
      </c>
      <c r="G48" s="244"/>
      <c r="H48" s="244"/>
      <c r="I48" s="244"/>
      <c r="J48" s="244"/>
    </row>
    <row r="49" spans="1:8" s="244" customFormat="1">
      <c r="A49" s="273"/>
      <c r="B49" s="306" t="s">
        <v>1361</v>
      </c>
      <c r="C49" s="246"/>
      <c r="D49" s="246"/>
      <c r="E49" s="307"/>
      <c r="F49" s="270"/>
    </row>
    <row r="50" spans="1:8" s="244" customFormat="1">
      <c r="B50" s="279" t="s">
        <v>1362</v>
      </c>
      <c r="C50" s="246"/>
      <c r="D50" s="246"/>
      <c r="E50" s="307"/>
      <c r="F50" s="270"/>
    </row>
    <row r="51" spans="1:8" s="244" customFormat="1">
      <c r="B51" s="305"/>
      <c r="C51" s="246"/>
      <c r="D51" s="246"/>
      <c r="E51" s="247"/>
      <c r="F51" s="270"/>
    </row>
    <row r="52" spans="1:8" s="244" customFormat="1" ht="89.25">
      <c r="A52" s="273">
        <f>MAX($A$5:A51)+1</f>
        <v>9</v>
      </c>
      <c r="B52" s="305" t="s">
        <v>1363</v>
      </c>
      <c r="C52" s="246"/>
      <c r="D52" s="246"/>
      <c r="E52" s="247"/>
      <c r="F52" s="270"/>
    </row>
    <row r="53" spans="1:8" s="244" customFormat="1">
      <c r="B53" s="305" t="s">
        <v>1364</v>
      </c>
      <c r="C53" s="246"/>
      <c r="D53" s="246"/>
      <c r="E53" s="247"/>
      <c r="F53" s="270"/>
    </row>
    <row r="54" spans="1:8" s="244" customFormat="1">
      <c r="B54" s="306" t="s">
        <v>1365</v>
      </c>
      <c r="C54" s="246" t="s">
        <v>61</v>
      </c>
      <c r="D54" s="268">
        <v>77</v>
      </c>
      <c r="E54" s="277"/>
      <c r="F54" s="270">
        <f>ROUND(D54*E54,2)</f>
        <v>0</v>
      </c>
      <c r="H54" s="308"/>
    </row>
    <row r="55" spans="1:8" s="244" customFormat="1">
      <c r="B55" s="306" t="s">
        <v>1366</v>
      </c>
      <c r="C55" s="246" t="s">
        <v>61</v>
      </c>
      <c r="D55" s="268">
        <v>36</v>
      </c>
      <c r="E55" s="277"/>
      <c r="F55" s="270">
        <f>ROUND(D55*E55,2)</f>
        <v>0</v>
      </c>
      <c r="H55" s="308"/>
    </row>
    <row r="56" spans="1:8" s="244" customFormat="1">
      <c r="B56" s="305" t="s">
        <v>1367</v>
      </c>
      <c r="C56" s="246"/>
      <c r="D56" s="246"/>
      <c r="E56" s="247"/>
      <c r="F56" s="270"/>
    </row>
    <row r="57" spans="1:8" s="244" customFormat="1">
      <c r="A57" s="273"/>
      <c r="B57" s="306" t="s">
        <v>1368</v>
      </c>
      <c r="C57" s="246" t="s">
        <v>61</v>
      </c>
      <c r="D57" s="246">
        <v>55</v>
      </c>
      <c r="E57" s="277"/>
      <c r="F57" s="270">
        <f>ROUND(D57*E57,2)</f>
        <v>0</v>
      </c>
    </row>
    <row r="58" spans="1:8" s="244" customFormat="1">
      <c r="B58" s="305" t="s">
        <v>1369</v>
      </c>
      <c r="C58" s="246"/>
      <c r="D58" s="246"/>
      <c r="E58" s="247"/>
      <c r="F58" s="270"/>
    </row>
    <row r="59" spans="1:8" s="244" customFormat="1">
      <c r="B59" s="305" t="s">
        <v>1337</v>
      </c>
      <c r="C59" s="246"/>
      <c r="D59" s="246"/>
      <c r="E59" s="247"/>
      <c r="F59" s="270"/>
    </row>
    <row r="60" spans="1:8" s="288" customFormat="1">
      <c r="A60" s="283"/>
      <c r="B60" s="305"/>
      <c r="C60" s="285"/>
      <c r="D60" s="285"/>
      <c r="E60" s="286"/>
      <c r="F60" s="309"/>
    </row>
    <row r="61" spans="1:8" s="288" customFormat="1" ht="89.25">
      <c r="A61" s="273">
        <f>MAX($A$5:A60)+1</f>
        <v>10</v>
      </c>
      <c r="B61" s="305" t="s">
        <v>1370</v>
      </c>
      <c r="C61" s="285"/>
      <c r="D61" s="285"/>
      <c r="E61" s="286"/>
      <c r="F61" s="309"/>
    </row>
    <row r="62" spans="1:8" s="288" customFormat="1">
      <c r="A62" s="283"/>
      <c r="B62" s="305" t="s">
        <v>1371</v>
      </c>
      <c r="C62" s="285"/>
      <c r="D62" s="285"/>
      <c r="E62" s="286"/>
      <c r="F62" s="309"/>
    </row>
    <row r="63" spans="1:8" s="244" customFormat="1">
      <c r="A63" s="273"/>
      <c r="B63" s="306" t="s">
        <v>1360</v>
      </c>
      <c r="C63" s="246" t="s">
        <v>61</v>
      </c>
      <c r="D63" s="246">
        <v>13</v>
      </c>
      <c r="E63" s="277"/>
      <c r="F63" s="270">
        <f>ROUND(D63*E63,2)</f>
        <v>0</v>
      </c>
    </row>
    <row r="64" spans="1:8" s="244" customFormat="1">
      <c r="A64" s="273"/>
      <c r="B64" s="306"/>
      <c r="C64" s="246"/>
      <c r="D64" s="246"/>
      <c r="E64" s="286"/>
      <c r="F64" s="270"/>
    </row>
    <row r="65" spans="1:13" s="288" customFormat="1">
      <c r="A65" s="283"/>
      <c r="B65" s="305" t="s">
        <v>1372</v>
      </c>
      <c r="C65" s="285"/>
      <c r="D65" s="285"/>
      <c r="E65" s="286"/>
      <c r="F65" s="309"/>
    </row>
    <row r="66" spans="1:13" s="288" customFormat="1">
      <c r="A66" s="283"/>
      <c r="B66" s="305" t="s">
        <v>1337</v>
      </c>
      <c r="C66" s="310"/>
      <c r="D66" s="310"/>
      <c r="E66" s="286"/>
      <c r="F66" s="309"/>
    </row>
    <row r="67" spans="1:13" s="288" customFormat="1">
      <c r="A67" s="283"/>
      <c r="B67" s="305"/>
      <c r="C67" s="285"/>
      <c r="D67" s="285"/>
      <c r="E67" s="286"/>
      <c r="F67" s="309"/>
    </row>
    <row r="68" spans="1:13" s="288" customFormat="1" ht="25.5">
      <c r="A68" s="273">
        <f>MAX($A$5:A67)+1</f>
        <v>11</v>
      </c>
      <c r="B68" s="305" t="s">
        <v>1373</v>
      </c>
      <c r="C68" s="285" t="s">
        <v>1374</v>
      </c>
      <c r="D68" s="285">
        <v>8</v>
      </c>
      <c r="E68" s="311"/>
      <c r="F68" s="270">
        <f>ROUND(D68*E68,2)</f>
        <v>0</v>
      </c>
    </row>
    <row r="69" spans="1:13">
      <c r="A69" s="271"/>
      <c r="B69" s="272"/>
      <c r="C69" s="268"/>
      <c r="D69" s="268"/>
      <c r="E69" s="312"/>
      <c r="K69" s="248"/>
      <c r="L69" s="248"/>
      <c r="M69" s="248"/>
    </row>
    <row r="70" spans="1:13" ht="63.75">
      <c r="A70" s="313">
        <f>MAX($A$5:A69)+1</f>
        <v>12</v>
      </c>
      <c r="B70" s="314" t="s">
        <v>1375</v>
      </c>
      <c r="C70" s="268" t="s">
        <v>400</v>
      </c>
      <c r="D70" s="268">
        <v>1</v>
      </c>
      <c r="E70" s="304"/>
      <c r="F70" s="270">
        <f>ROUND(D70*E70,2)</f>
        <v>0</v>
      </c>
      <c r="K70" s="248"/>
      <c r="L70" s="248"/>
      <c r="M70" s="248"/>
    </row>
    <row r="71" spans="1:13">
      <c r="A71" s="273"/>
      <c r="B71" s="272"/>
      <c r="C71" s="268"/>
      <c r="D71" s="268"/>
      <c r="E71" s="315"/>
      <c r="F71" s="270"/>
      <c r="K71" s="248"/>
      <c r="L71" s="248"/>
      <c r="M71" s="248"/>
    </row>
    <row r="72" spans="1:13" ht="38.25">
      <c r="A72" s="273">
        <f>MAX($A$5:A71)+1</f>
        <v>13</v>
      </c>
      <c r="B72" s="316" t="s">
        <v>1376</v>
      </c>
      <c r="C72" s="246" t="s">
        <v>400</v>
      </c>
      <c r="D72" s="246">
        <v>1</v>
      </c>
      <c r="E72" s="304"/>
      <c r="F72" s="270">
        <f>ROUND(D72*E72,2)</f>
        <v>0</v>
      </c>
      <c r="K72" s="248"/>
      <c r="L72" s="248"/>
      <c r="M72" s="248"/>
    </row>
    <row r="73" spans="1:13" s="237" customFormat="1">
      <c r="A73" s="317"/>
      <c r="B73" s="238"/>
      <c r="C73" s="235"/>
      <c r="D73" s="235"/>
      <c r="E73" s="318"/>
      <c r="F73" s="236"/>
    </row>
    <row r="74" spans="1:13" s="237" customFormat="1">
      <c r="A74" s="317"/>
      <c r="B74" s="267" t="s">
        <v>1377</v>
      </c>
      <c r="C74" s="235"/>
      <c r="D74" s="235"/>
      <c r="E74" s="318"/>
      <c r="F74" s="236"/>
    </row>
    <row r="75" spans="1:13">
      <c r="B75" s="265"/>
      <c r="E75" s="278"/>
      <c r="G75" s="244"/>
      <c r="H75" s="244"/>
      <c r="I75" s="244"/>
      <c r="J75" s="244"/>
    </row>
    <row r="76" spans="1:13" ht="51">
      <c r="A76" s="273">
        <f>MAX($A$5:A75)+1</f>
        <v>14</v>
      </c>
      <c r="B76" s="265" t="s">
        <v>1378</v>
      </c>
      <c r="E76" s="278"/>
      <c r="G76" s="244"/>
      <c r="H76" s="244"/>
      <c r="I76" s="244"/>
      <c r="J76" s="244"/>
    </row>
    <row r="77" spans="1:13">
      <c r="B77" s="265"/>
      <c r="E77" s="278"/>
      <c r="G77" s="244"/>
      <c r="H77" s="244"/>
      <c r="I77" s="244"/>
      <c r="J77" s="244"/>
    </row>
    <row r="78" spans="1:13">
      <c r="B78" s="265" t="s">
        <v>1379</v>
      </c>
      <c r="E78" s="278"/>
      <c r="G78" s="244"/>
      <c r="H78" s="244"/>
      <c r="I78" s="244"/>
      <c r="J78" s="244"/>
    </row>
    <row r="79" spans="1:13">
      <c r="B79" s="265" t="s">
        <v>1380</v>
      </c>
      <c r="C79" s="246" t="s">
        <v>489</v>
      </c>
      <c r="D79" s="246">
        <v>1</v>
      </c>
      <c r="E79" s="319"/>
      <c r="F79" s="270">
        <f>ROUND(D79*E79,2)</f>
        <v>0</v>
      </c>
      <c r="G79" s="244"/>
      <c r="H79" s="244"/>
      <c r="I79" s="244"/>
      <c r="J79" s="244"/>
    </row>
    <row r="80" spans="1:13">
      <c r="B80" s="265" t="s">
        <v>1381</v>
      </c>
      <c r="E80" s="278"/>
      <c r="G80" s="244"/>
      <c r="H80" s="244"/>
      <c r="I80" s="244"/>
      <c r="J80" s="244"/>
    </row>
    <row r="81" spans="1:6" s="325" customFormat="1">
      <c r="A81" s="320"/>
      <c r="B81" s="321" t="s">
        <v>1337</v>
      </c>
      <c r="C81" s="322"/>
      <c r="D81" s="322"/>
      <c r="E81" s="323"/>
      <c r="F81" s="324"/>
    </row>
    <row r="82" spans="1:6" s="244" customFormat="1">
      <c r="A82" s="271"/>
      <c r="B82" s="326"/>
      <c r="C82" s="268"/>
      <c r="D82" s="268"/>
      <c r="E82" s="312"/>
    </row>
    <row r="83" spans="1:6" s="244" customFormat="1" ht="38.25">
      <c r="A83" s="273">
        <f>MAX($A$5:A82)+1</f>
        <v>15</v>
      </c>
      <c r="B83" s="326" t="s">
        <v>1382</v>
      </c>
      <c r="C83" s="268"/>
      <c r="D83" s="268"/>
      <c r="E83" s="312"/>
    </row>
    <row r="84" spans="1:6" s="244" customFormat="1">
      <c r="A84" s="273"/>
      <c r="B84" s="326"/>
      <c r="C84" s="268"/>
      <c r="D84" s="268"/>
      <c r="E84" s="312"/>
    </row>
    <row r="85" spans="1:6" s="244" customFormat="1">
      <c r="A85" s="271"/>
      <c r="B85" s="326" t="s">
        <v>1383</v>
      </c>
      <c r="C85" s="268"/>
      <c r="D85" s="268"/>
      <c r="E85" s="312"/>
    </row>
    <row r="86" spans="1:6" s="244" customFormat="1">
      <c r="A86" s="271"/>
      <c r="B86" s="326" t="s">
        <v>1384</v>
      </c>
      <c r="C86" s="268"/>
      <c r="D86" s="268"/>
      <c r="E86" s="312"/>
    </row>
    <row r="87" spans="1:6" s="244" customFormat="1">
      <c r="A87" s="271"/>
      <c r="B87" s="326" t="s">
        <v>1385</v>
      </c>
      <c r="C87" s="268"/>
      <c r="D87" s="268"/>
      <c r="E87" s="312"/>
      <c r="F87" s="270"/>
    </row>
    <row r="88" spans="1:6" s="244" customFormat="1">
      <c r="A88" s="271"/>
      <c r="B88" s="326" t="s">
        <v>1386</v>
      </c>
      <c r="C88" s="246" t="s">
        <v>489</v>
      </c>
      <c r="D88" s="246">
        <v>1</v>
      </c>
      <c r="E88" s="327"/>
      <c r="F88" s="270">
        <f>ROUND(D88*E88,2)</f>
        <v>0</v>
      </c>
    </row>
    <row r="89" spans="1:6" s="325" customFormat="1">
      <c r="A89" s="320"/>
      <c r="B89" s="321" t="s">
        <v>1337</v>
      </c>
      <c r="C89" s="322"/>
      <c r="D89" s="322"/>
      <c r="E89" s="323"/>
      <c r="F89" s="324"/>
    </row>
    <row r="90" spans="1:6" s="288" customFormat="1">
      <c r="A90" s="283"/>
      <c r="B90" s="289"/>
      <c r="C90" s="285"/>
      <c r="D90" s="285"/>
      <c r="E90" s="286"/>
      <c r="F90" s="287"/>
    </row>
    <row r="91" spans="1:6" s="288" customFormat="1" ht="38.25">
      <c r="A91" s="273">
        <f>MAX($A$5:A90)+1</f>
        <v>16</v>
      </c>
      <c r="B91" s="265" t="s">
        <v>1387</v>
      </c>
      <c r="C91" s="285"/>
      <c r="D91" s="285"/>
      <c r="E91" s="286"/>
      <c r="F91" s="287"/>
    </row>
    <row r="92" spans="1:6" s="288" customFormat="1">
      <c r="A92" s="283"/>
      <c r="B92" s="284" t="s">
        <v>1388</v>
      </c>
      <c r="C92" s="285" t="s">
        <v>489</v>
      </c>
      <c r="D92" s="285">
        <v>1</v>
      </c>
      <c r="E92" s="290"/>
      <c r="F92" s="270">
        <f>ROUND(D92*E92,2)</f>
        <v>0</v>
      </c>
    </row>
    <row r="93" spans="1:6" s="288" customFormat="1">
      <c r="A93" s="283"/>
      <c r="B93" s="284" t="s">
        <v>1389</v>
      </c>
      <c r="C93" s="285" t="s">
        <v>489</v>
      </c>
      <c r="D93" s="285">
        <v>1</v>
      </c>
      <c r="E93" s="290"/>
      <c r="F93" s="270">
        <f>ROUND(D93*E93,2)</f>
        <v>0</v>
      </c>
    </row>
    <row r="94" spans="1:6" s="288" customFormat="1">
      <c r="A94" s="283"/>
      <c r="B94" s="289" t="s">
        <v>1390</v>
      </c>
      <c r="C94" s="285"/>
      <c r="D94" s="285"/>
      <c r="E94" s="286"/>
      <c r="F94" s="287"/>
    </row>
    <row r="95" spans="1:6" s="288" customFormat="1">
      <c r="A95" s="283"/>
      <c r="B95" s="328" t="s">
        <v>1391</v>
      </c>
      <c r="C95" s="285"/>
      <c r="D95" s="285"/>
      <c r="E95" s="286"/>
      <c r="F95" s="287"/>
    </row>
    <row r="96" spans="1:6" s="244" customFormat="1">
      <c r="B96" s="265"/>
      <c r="C96" s="246"/>
      <c r="D96" s="246"/>
      <c r="E96" s="278"/>
      <c r="F96" s="270"/>
    </row>
    <row r="97" spans="1:6" s="244" customFormat="1" ht="25.5">
      <c r="A97" s="273">
        <f>MAX($A$5:A96)+1</f>
        <v>17</v>
      </c>
      <c r="B97" s="265" t="s">
        <v>1392</v>
      </c>
      <c r="C97" s="246"/>
      <c r="D97" s="246"/>
      <c r="E97" s="278"/>
    </row>
    <row r="98" spans="1:6" s="244" customFormat="1">
      <c r="B98" s="265" t="s">
        <v>1393</v>
      </c>
      <c r="C98" s="246" t="s">
        <v>489</v>
      </c>
      <c r="D98" s="246">
        <v>4</v>
      </c>
      <c r="E98" s="327"/>
      <c r="F98" s="270">
        <f>ROUND(D98*E98,2)</f>
        <v>0</v>
      </c>
    </row>
    <row r="99" spans="1:6" s="244" customFormat="1">
      <c r="B99" s="265"/>
      <c r="C99" s="246"/>
      <c r="D99" s="246"/>
      <c r="E99" s="278"/>
      <c r="F99" s="270"/>
    </row>
    <row r="100" spans="1:6" s="244" customFormat="1" ht="38.25">
      <c r="A100" s="273">
        <f>MAX($A$5:A99)+1</f>
        <v>18</v>
      </c>
      <c r="B100" s="265" t="s">
        <v>1394</v>
      </c>
      <c r="C100" s="246"/>
      <c r="D100" s="246"/>
      <c r="E100" s="278"/>
      <c r="F100" s="270"/>
    </row>
    <row r="101" spans="1:6" s="244" customFormat="1">
      <c r="B101" s="265" t="s">
        <v>1395</v>
      </c>
      <c r="C101" s="246" t="s">
        <v>489</v>
      </c>
      <c r="D101" s="246">
        <v>5</v>
      </c>
      <c r="E101" s="698"/>
      <c r="F101" s="270">
        <f>ROUND(D101*E101,2)</f>
        <v>0</v>
      </c>
    </row>
    <row r="102" spans="1:6" s="244" customFormat="1">
      <c r="B102" s="265"/>
      <c r="C102" s="246"/>
      <c r="D102" s="246"/>
      <c r="E102" s="699"/>
      <c r="F102" s="329"/>
    </row>
    <row r="103" spans="1:6" s="244" customFormat="1" ht="25.5">
      <c r="A103" s="273">
        <f>MAX($A$5:A101)+1</f>
        <v>19</v>
      </c>
      <c r="B103" s="265" t="s">
        <v>1396</v>
      </c>
      <c r="C103" s="246"/>
      <c r="D103" s="246"/>
      <c r="E103" s="278"/>
      <c r="F103" s="270"/>
    </row>
    <row r="104" spans="1:6" s="244" customFormat="1">
      <c r="B104" s="265" t="s">
        <v>1397</v>
      </c>
      <c r="C104" s="246" t="s">
        <v>489</v>
      </c>
      <c r="D104" s="246">
        <v>1</v>
      </c>
      <c r="E104" s="327"/>
      <c r="F104" s="270">
        <f>ROUND(D104*E104,2)</f>
        <v>0</v>
      </c>
    </row>
    <row r="105" spans="1:6" s="244" customFormat="1">
      <c r="B105" s="265"/>
      <c r="C105" s="246"/>
      <c r="D105" s="246"/>
      <c r="E105" s="278"/>
      <c r="F105" s="270"/>
    </row>
    <row r="106" spans="1:6" s="244" customFormat="1" ht="38.25">
      <c r="A106" s="273">
        <f>MAX($A$5:A105)+1</f>
        <v>20</v>
      </c>
      <c r="B106" s="279" t="s">
        <v>1398</v>
      </c>
      <c r="C106" s="246" t="s">
        <v>489</v>
      </c>
      <c r="D106" s="246">
        <v>1</v>
      </c>
      <c r="E106" s="327"/>
      <c r="F106" s="270">
        <f>ROUND(D106*E106,2)</f>
        <v>0</v>
      </c>
    </row>
    <row r="107" spans="1:6" s="244" customFormat="1">
      <c r="B107" s="279"/>
      <c r="C107" s="246"/>
      <c r="D107" s="246"/>
      <c r="E107" s="247"/>
      <c r="F107" s="270"/>
    </row>
    <row r="108" spans="1:6" s="244" customFormat="1" ht="25.5">
      <c r="A108" s="273">
        <f>MAX($A$5:A107)+1</f>
        <v>21</v>
      </c>
      <c r="B108" s="279" t="s">
        <v>1399</v>
      </c>
      <c r="C108" s="246"/>
      <c r="D108" s="246"/>
      <c r="E108" s="247"/>
      <c r="F108" s="270"/>
    </row>
    <row r="109" spans="1:6" s="244" customFormat="1">
      <c r="B109" s="279" t="s">
        <v>1400</v>
      </c>
      <c r="C109" s="246" t="s">
        <v>489</v>
      </c>
      <c r="D109" s="246">
        <v>4</v>
      </c>
      <c r="E109" s="327"/>
      <c r="F109" s="270">
        <f>ROUND(D109*E109,2)</f>
        <v>0</v>
      </c>
    </row>
    <row r="110" spans="1:6" s="244" customFormat="1">
      <c r="B110" s="265"/>
      <c r="C110" s="246"/>
      <c r="D110" s="246"/>
      <c r="E110" s="278"/>
      <c r="F110" s="270"/>
    </row>
    <row r="111" spans="1:6" s="244" customFormat="1" ht="38.25">
      <c r="A111" s="273">
        <f>MAX($A$5:A110)+1</f>
        <v>22</v>
      </c>
      <c r="B111" s="265" t="s">
        <v>1401</v>
      </c>
      <c r="C111" s="246"/>
      <c r="D111" s="246"/>
      <c r="E111" s="278"/>
    </row>
    <row r="112" spans="1:6" s="244" customFormat="1">
      <c r="B112" s="265" t="s">
        <v>1354</v>
      </c>
      <c r="C112" s="246" t="s">
        <v>489</v>
      </c>
      <c r="D112" s="246">
        <v>5</v>
      </c>
      <c r="E112" s="327"/>
      <c r="F112" s="270">
        <f>ROUND(D112*E112,2)</f>
        <v>0</v>
      </c>
    </row>
    <row r="113" spans="1:256">
      <c r="B113" s="265" t="s">
        <v>1355</v>
      </c>
      <c r="E113" s="278"/>
      <c r="F113" s="270"/>
      <c r="G113" s="244"/>
      <c r="H113" s="244"/>
      <c r="I113" s="244"/>
      <c r="J113" s="244"/>
    </row>
    <row r="114" spans="1:256" s="325" customFormat="1">
      <c r="A114" s="320"/>
      <c r="B114" s="321" t="s">
        <v>1337</v>
      </c>
      <c r="C114" s="322"/>
      <c r="D114" s="322"/>
      <c r="E114" s="323"/>
      <c r="F114" s="324"/>
    </row>
    <row r="115" spans="1:256">
      <c r="B115" s="272"/>
      <c r="E115" s="278"/>
      <c r="G115" s="244"/>
      <c r="H115" s="244"/>
      <c r="I115" s="244"/>
      <c r="J115" s="244"/>
    </row>
    <row r="116" spans="1:256" ht="25.5">
      <c r="A116" s="330">
        <f>MAX($A$4:A115)+1</f>
        <v>23</v>
      </c>
      <c r="B116" s="272" t="s">
        <v>1402</v>
      </c>
      <c r="E116" s="278"/>
      <c r="G116" s="244"/>
      <c r="H116" s="244"/>
      <c r="I116" s="244"/>
      <c r="J116" s="244"/>
    </row>
    <row r="117" spans="1:256">
      <c r="B117" s="272" t="s">
        <v>1403</v>
      </c>
      <c r="C117" s="246" t="s">
        <v>61</v>
      </c>
      <c r="D117" s="246">
        <v>6</v>
      </c>
      <c r="E117" s="277"/>
      <c r="F117" s="270">
        <f>ROUND(D117*E117,2)</f>
        <v>0</v>
      </c>
      <c r="G117" s="244"/>
      <c r="H117" s="244"/>
      <c r="I117" s="244"/>
      <c r="J117" s="244"/>
    </row>
    <row r="118" spans="1:256" s="333" customFormat="1">
      <c r="A118" s="273"/>
      <c r="B118" s="305"/>
      <c r="C118" s="331"/>
      <c r="D118" s="331"/>
      <c r="E118" s="332"/>
      <c r="F118" s="270"/>
      <c r="H118" s="271"/>
      <c r="IK118" s="308"/>
      <c r="IL118" s="308"/>
      <c r="IM118" s="308"/>
      <c r="IN118" s="308"/>
      <c r="IO118" s="308"/>
      <c r="IP118" s="308"/>
      <c r="IQ118" s="308"/>
      <c r="IR118" s="308"/>
      <c r="IS118" s="308"/>
      <c r="IT118" s="308"/>
      <c r="IU118" s="308"/>
      <c r="IV118" s="308"/>
    </row>
    <row r="119" spans="1:256" s="237" customFormat="1">
      <c r="A119" s="273"/>
      <c r="B119" s="234" t="s">
        <v>1404</v>
      </c>
      <c r="C119" s="246"/>
      <c r="D119" s="246"/>
      <c r="E119" s="247"/>
      <c r="F119" s="270"/>
      <c r="H119" s="271"/>
    </row>
    <row r="120" spans="1:256" s="337" customFormat="1">
      <c r="A120" s="334"/>
      <c r="B120" s="334"/>
      <c r="C120" s="335"/>
      <c r="D120" s="335"/>
      <c r="E120" s="336"/>
      <c r="F120" s="270"/>
      <c r="H120" s="271"/>
    </row>
    <row r="121" spans="1:256" s="340" customFormat="1" ht="38.25">
      <c r="A121" s="330">
        <f>MAX($A$4:A120)+1</f>
        <v>24</v>
      </c>
      <c r="B121" s="306" t="s">
        <v>1405</v>
      </c>
      <c r="C121" s="338"/>
      <c r="D121" s="338"/>
      <c r="E121" s="339"/>
    </row>
    <row r="122" spans="1:256" s="340" customFormat="1" ht="51">
      <c r="B122" s="306" t="s">
        <v>1406</v>
      </c>
      <c r="C122" s="338"/>
      <c r="D122" s="338"/>
      <c r="E122" s="339"/>
    </row>
    <row r="123" spans="1:256" s="340" customFormat="1" ht="51">
      <c r="B123" s="306" t="s">
        <v>1407</v>
      </c>
      <c r="C123" s="338"/>
      <c r="D123" s="338"/>
      <c r="E123" s="339"/>
    </row>
    <row r="124" spans="1:256" s="340" customFormat="1" ht="38.25">
      <c r="B124" s="306" t="s">
        <v>1408</v>
      </c>
      <c r="C124" s="338"/>
      <c r="D124" s="338"/>
      <c r="E124" s="339"/>
    </row>
    <row r="125" spans="1:256" s="340" customFormat="1" ht="63.75">
      <c r="B125" s="306" t="s">
        <v>1409</v>
      </c>
      <c r="C125" s="338"/>
      <c r="D125" s="338"/>
      <c r="E125" s="339"/>
    </row>
    <row r="126" spans="1:256" s="340" customFormat="1" ht="51">
      <c r="B126" s="306" t="s">
        <v>1410</v>
      </c>
      <c r="C126" s="338"/>
      <c r="D126" s="338"/>
      <c r="E126" s="339"/>
    </row>
    <row r="127" spans="1:256" s="340" customFormat="1" ht="15">
      <c r="B127" s="306" t="s">
        <v>1411</v>
      </c>
      <c r="C127" s="338"/>
      <c r="D127" s="338"/>
      <c r="E127" s="339"/>
    </row>
    <row r="128" spans="1:256" s="340" customFormat="1" ht="63.75">
      <c r="B128" s="306" t="s">
        <v>1412</v>
      </c>
      <c r="C128" s="338"/>
      <c r="D128" s="338"/>
      <c r="E128" s="339"/>
    </row>
    <row r="129" spans="2:5" s="340" customFormat="1" ht="63.75">
      <c r="B129" s="306" t="s">
        <v>1413</v>
      </c>
      <c r="C129" s="338"/>
      <c r="D129" s="338"/>
      <c r="E129" s="339"/>
    </row>
    <row r="130" spans="2:5" s="340" customFormat="1" ht="51">
      <c r="B130" s="306" t="s">
        <v>1414</v>
      </c>
      <c r="C130" s="338"/>
      <c r="D130" s="338"/>
      <c r="E130" s="339"/>
    </row>
    <row r="131" spans="2:5" s="340" customFormat="1" ht="51">
      <c r="B131" s="306" t="s">
        <v>1415</v>
      </c>
      <c r="C131" s="338"/>
      <c r="D131" s="338"/>
      <c r="E131" s="339"/>
    </row>
    <row r="132" spans="2:5" s="340" customFormat="1" ht="38.25">
      <c r="B132" s="306" t="s">
        <v>1416</v>
      </c>
      <c r="C132" s="338"/>
      <c r="D132" s="338"/>
      <c r="E132" s="339"/>
    </row>
    <row r="133" spans="2:5" s="340" customFormat="1" ht="25.5">
      <c r="B133" s="306" t="s">
        <v>1417</v>
      </c>
      <c r="C133" s="338"/>
      <c r="D133" s="338"/>
      <c r="E133" s="339"/>
    </row>
    <row r="134" spans="2:5" s="340" customFormat="1" ht="25.5">
      <c r="B134" s="306" t="s">
        <v>1418</v>
      </c>
      <c r="C134" s="338"/>
      <c r="D134" s="338"/>
      <c r="E134" s="339"/>
    </row>
    <row r="135" spans="2:5" s="340" customFormat="1" ht="51">
      <c r="B135" s="306" t="s">
        <v>1419</v>
      </c>
      <c r="C135" s="338"/>
      <c r="D135" s="338"/>
      <c r="E135" s="339"/>
    </row>
    <row r="136" spans="2:5" s="340" customFormat="1" ht="25.5">
      <c r="B136" s="306" t="s">
        <v>1420</v>
      </c>
      <c r="C136" s="338"/>
      <c r="D136" s="338"/>
      <c r="E136" s="339"/>
    </row>
    <row r="137" spans="2:5" s="340" customFormat="1" ht="25.5">
      <c r="B137" s="306" t="s">
        <v>1421</v>
      </c>
      <c r="C137" s="338"/>
      <c r="D137" s="338"/>
      <c r="E137" s="339"/>
    </row>
    <row r="138" spans="2:5" s="340" customFormat="1" ht="38.25">
      <c r="B138" s="306" t="s">
        <v>1422</v>
      </c>
      <c r="C138" s="338"/>
      <c r="D138" s="338"/>
      <c r="E138" s="339"/>
    </row>
    <row r="139" spans="2:5" s="340" customFormat="1" ht="15">
      <c r="B139" s="306" t="s">
        <v>1423</v>
      </c>
      <c r="C139" s="338"/>
      <c r="D139" s="338"/>
      <c r="E139" s="339"/>
    </row>
    <row r="140" spans="2:5" s="340" customFormat="1" ht="15">
      <c r="B140" s="306" t="s">
        <v>1424</v>
      </c>
      <c r="C140" s="338"/>
      <c r="D140" s="338"/>
      <c r="E140" s="339"/>
    </row>
    <row r="141" spans="2:5" s="340" customFormat="1" ht="15">
      <c r="B141" s="306" t="s">
        <v>1425</v>
      </c>
      <c r="C141" s="338"/>
      <c r="D141" s="338"/>
      <c r="E141" s="339"/>
    </row>
    <row r="142" spans="2:5" s="340" customFormat="1" ht="15">
      <c r="B142" s="306" t="s">
        <v>1426</v>
      </c>
      <c r="C142" s="338"/>
      <c r="D142" s="338"/>
      <c r="E142" s="339"/>
    </row>
    <row r="143" spans="2:5" s="340" customFormat="1" ht="15">
      <c r="B143" s="306" t="s">
        <v>1427</v>
      </c>
      <c r="C143" s="338"/>
      <c r="D143" s="338"/>
      <c r="E143" s="339"/>
    </row>
    <row r="144" spans="2:5" s="340" customFormat="1" ht="15">
      <c r="B144" s="306" t="s">
        <v>1428</v>
      </c>
      <c r="C144" s="338"/>
      <c r="D144" s="338"/>
      <c r="E144" s="339"/>
    </row>
    <row r="145" spans="2:5" s="340" customFormat="1" ht="15">
      <c r="B145" s="306" t="s">
        <v>1429</v>
      </c>
      <c r="C145" s="338"/>
      <c r="D145" s="338"/>
      <c r="E145" s="339"/>
    </row>
    <row r="146" spans="2:5" s="340" customFormat="1" ht="15">
      <c r="B146" s="306" t="s">
        <v>1430</v>
      </c>
      <c r="C146" s="338"/>
      <c r="D146" s="338"/>
      <c r="E146" s="339"/>
    </row>
    <row r="147" spans="2:5" s="340" customFormat="1" ht="15">
      <c r="B147" s="306" t="s">
        <v>1431</v>
      </c>
      <c r="C147" s="338"/>
      <c r="D147" s="338"/>
      <c r="E147" s="339"/>
    </row>
    <row r="148" spans="2:5" s="340" customFormat="1" ht="15">
      <c r="B148" s="306" t="s">
        <v>1432</v>
      </c>
      <c r="C148" s="338"/>
      <c r="D148" s="338"/>
      <c r="E148" s="339"/>
    </row>
    <row r="149" spans="2:5" s="340" customFormat="1" ht="15">
      <c r="B149" s="306" t="s">
        <v>1433</v>
      </c>
      <c r="C149" s="338"/>
      <c r="D149" s="338"/>
      <c r="E149" s="339"/>
    </row>
    <row r="150" spans="2:5" s="340" customFormat="1" ht="15">
      <c r="B150" s="306" t="s">
        <v>1434</v>
      </c>
      <c r="C150" s="338"/>
      <c r="D150" s="338"/>
      <c r="E150" s="339"/>
    </row>
    <row r="151" spans="2:5" s="340" customFormat="1" ht="15">
      <c r="B151" s="306" t="s">
        <v>1435</v>
      </c>
      <c r="C151" s="338"/>
      <c r="D151" s="338"/>
      <c r="E151" s="339"/>
    </row>
    <row r="152" spans="2:5" s="340" customFormat="1" ht="15">
      <c r="B152" s="306" t="s">
        <v>1436</v>
      </c>
      <c r="C152" s="338"/>
      <c r="D152" s="338"/>
      <c r="E152" s="339"/>
    </row>
    <row r="153" spans="2:5" s="340" customFormat="1" ht="15">
      <c r="B153" s="306" t="s">
        <v>1437</v>
      </c>
      <c r="C153" s="338"/>
      <c r="D153" s="338"/>
      <c r="E153" s="339"/>
    </row>
    <row r="154" spans="2:5" s="340" customFormat="1" ht="15">
      <c r="B154" s="306" t="s">
        <v>1438</v>
      </c>
      <c r="C154" s="338"/>
      <c r="D154" s="338"/>
      <c r="E154" s="339"/>
    </row>
    <row r="155" spans="2:5" s="340" customFormat="1" ht="15">
      <c r="B155" s="306" t="s">
        <v>1439</v>
      </c>
      <c r="C155" s="338"/>
      <c r="D155" s="338"/>
      <c r="E155" s="339"/>
    </row>
    <row r="156" spans="2:5" s="340" customFormat="1" ht="15">
      <c r="B156" s="306" t="s">
        <v>1440</v>
      </c>
      <c r="C156" s="338"/>
      <c r="D156" s="338"/>
      <c r="E156" s="339"/>
    </row>
    <row r="157" spans="2:5" s="340" customFormat="1" ht="15">
      <c r="B157" s="306" t="s">
        <v>1441</v>
      </c>
      <c r="C157" s="338"/>
      <c r="D157" s="338"/>
      <c r="E157" s="339"/>
    </row>
    <row r="158" spans="2:5" s="340" customFormat="1" ht="15">
      <c r="B158" s="306" t="s">
        <v>1442</v>
      </c>
      <c r="C158" s="338"/>
      <c r="D158" s="338"/>
      <c r="E158" s="339"/>
    </row>
    <row r="159" spans="2:5" s="340" customFormat="1" ht="15">
      <c r="B159" s="306" t="s">
        <v>1443</v>
      </c>
      <c r="C159" s="338"/>
      <c r="D159" s="338"/>
      <c r="E159" s="339"/>
    </row>
    <row r="160" spans="2:5" s="340" customFormat="1" ht="15">
      <c r="B160" s="306" t="s">
        <v>1444</v>
      </c>
      <c r="C160" s="338"/>
      <c r="D160" s="338"/>
      <c r="E160" s="339"/>
    </row>
    <row r="161" spans="1:6" s="340" customFormat="1" ht="15">
      <c r="B161" s="306" t="s">
        <v>1445</v>
      </c>
      <c r="C161" s="338"/>
      <c r="D161" s="338"/>
      <c r="E161" s="339"/>
    </row>
    <row r="162" spans="1:6" s="340" customFormat="1" ht="15">
      <c r="B162" s="306" t="s">
        <v>1436</v>
      </c>
      <c r="C162" s="338"/>
      <c r="D162" s="338"/>
      <c r="E162" s="339"/>
    </row>
    <row r="163" spans="1:6" s="340" customFormat="1" ht="15">
      <c r="B163" s="306" t="s">
        <v>1446</v>
      </c>
      <c r="C163" s="338"/>
      <c r="D163" s="338"/>
      <c r="E163" s="339"/>
    </row>
    <row r="164" spans="1:6" s="340" customFormat="1" ht="15">
      <c r="B164" s="306" t="s">
        <v>1447</v>
      </c>
      <c r="C164" s="338"/>
      <c r="D164" s="338"/>
      <c r="E164" s="339"/>
    </row>
    <row r="165" spans="1:6" s="340" customFormat="1" ht="15">
      <c r="B165" s="306" t="s">
        <v>1448</v>
      </c>
      <c r="C165" s="338"/>
      <c r="D165" s="338"/>
      <c r="E165" s="339"/>
    </row>
    <row r="166" spans="1:6" s="340" customFormat="1" ht="15">
      <c r="B166" s="306" t="s">
        <v>1449</v>
      </c>
      <c r="C166" s="338"/>
      <c r="D166" s="338"/>
      <c r="E166" s="339"/>
    </row>
    <row r="167" spans="1:6" s="340" customFormat="1" ht="15">
      <c r="B167" s="306"/>
      <c r="C167" s="338"/>
      <c r="D167" s="338"/>
      <c r="E167" s="339"/>
    </row>
    <row r="168" spans="1:6" s="340" customFormat="1" ht="15">
      <c r="B168" s="306" t="s">
        <v>1450</v>
      </c>
      <c r="C168" s="338"/>
      <c r="D168" s="338"/>
      <c r="E168" s="339"/>
    </row>
    <row r="169" spans="1:6" s="340" customFormat="1" ht="15">
      <c r="B169" s="306" t="s">
        <v>1451</v>
      </c>
      <c r="C169" s="341" t="s">
        <v>1452</v>
      </c>
      <c r="D169" s="341">
        <v>2</v>
      </c>
      <c r="E169" s="277"/>
      <c r="F169" s="270">
        <f>ROUND(D169*E169,2)</f>
        <v>0</v>
      </c>
    </row>
    <row r="170" spans="1:6" s="340" customFormat="1" ht="15">
      <c r="B170" s="306" t="s">
        <v>1453</v>
      </c>
      <c r="C170" s="341" t="s">
        <v>1452</v>
      </c>
      <c r="D170" s="341">
        <v>2</v>
      </c>
      <c r="E170" s="277"/>
      <c r="F170" s="270">
        <f>ROUND(D170*E170,2)</f>
        <v>0</v>
      </c>
    </row>
    <row r="171" spans="1:6" s="340" customFormat="1" ht="15">
      <c r="B171" s="306" t="s">
        <v>1454</v>
      </c>
      <c r="C171" s="341" t="s">
        <v>1452</v>
      </c>
      <c r="D171" s="341">
        <v>2</v>
      </c>
      <c r="E171" s="277"/>
      <c r="F171" s="270">
        <f>ROUND(D171*E171,2)</f>
        <v>0</v>
      </c>
    </row>
    <row r="172" spans="1:6" s="340" customFormat="1" ht="15">
      <c r="B172" s="306" t="s">
        <v>1455</v>
      </c>
      <c r="C172" s="341" t="s">
        <v>1452</v>
      </c>
      <c r="D172" s="341">
        <v>2</v>
      </c>
      <c r="E172" s="277"/>
      <c r="F172" s="270">
        <f>ROUND(D172*E172,2)</f>
        <v>0</v>
      </c>
    </row>
    <row r="173" spans="1:6" s="340" customFormat="1" ht="15">
      <c r="B173" s="306" t="s">
        <v>1337</v>
      </c>
      <c r="C173" s="338"/>
      <c r="D173" s="338"/>
      <c r="E173" s="339"/>
    </row>
    <row r="174" spans="1:6" s="253" customFormat="1">
      <c r="A174" s="249"/>
      <c r="B174" s="234"/>
      <c r="C174" s="250"/>
      <c r="D174" s="250"/>
      <c r="E174" s="261"/>
      <c r="F174" s="262"/>
    </row>
    <row r="175" spans="1:6" s="340" customFormat="1" ht="51">
      <c r="A175" s="330">
        <f>MAX($A$4:A174)+1</f>
        <v>25</v>
      </c>
      <c r="B175" s="342" t="s">
        <v>1456</v>
      </c>
      <c r="E175" s="339"/>
    </row>
    <row r="176" spans="1:6" s="340" customFormat="1" ht="51">
      <c r="B176" s="306" t="s">
        <v>1406</v>
      </c>
      <c r="E176" s="339"/>
    </row>
    <row r="177" spans="2:5" s="340" customFormat="1" ht="38.25">
      <c r="B177" s="306" t="s">
        <v>1457</v>
      </c>
      <c r="E177" s="339"/>
    </row>
    <row r="178" spans="2:5" s="340" customFormat="1" ht="63.75">
      <c r="B178" s="306" t="s">
        <v>1409</v>
      </c>
      <c r="E178" s="339"/>
    </row>
    <row r="179" spans="2:5" s="340" customFormat="1" ht="102">
      <c r="B179" s="306" t="s">
        <v>1458</v>
      </c>
      <c r="E179" s="339"/>
    </row>
    <row r="180" spans="2:5" s="340" customFormat="1" ht="127.5">
      <c r="B180" s="306" t="s">
        <v>1459</v>
      </c>
      <c r="E180" s="339"/>
    </row>
    <row r="181" spans="2:5" s="340" customFormat="1" ht="15">
      <c r="B181" s="306" t="s">
        <v>1460</v>
      </c>
      <c r="E181" s="339"/>
    </row>
    <row r="182" spans="2:5" s="340" customFormat="1" ht="38.25">
      <c r="B182" s="343" t="s">
        <v>1461</v>
      </c>
      <c r="E182" s="339"/>
    </row>
    <row r="183" spans="2:5" s="340" customFormat="1" ht="38.25">
      <c r="B183" s="344" t="s">
        <v>1462</v>
      </c>
      <c r="E183" s="339"/>
    </row>
    <row r="184" spans="2:5" s="340" customFormat="1" ht="15">
      <c r="B184" s="306" t="s">
        <v>1463</v>
      </c>
      <c r="E184" s="339"/>
    </row>
    <row r="185" spans="2:5" s="340" customFormat="1" ht="15">
      <c r="B185" s="306" t="s">
        <v>1464</v>
      </c>
      <c r="E185" s="339"/>
    </row>
    <row r="186" spans="2:5" s="340" customFormat="1" ht="15">
      <c r="B186" s="306" t="s">
        <v>1465</v>
      </c>
      <c r="E186" s="339"/>
    </row>
    <row r="187" spans="2:5" s="340" customFormat="1" ht="15">
      <c r="B187" s="306" t="s">
        <v>1466</v>
      </c>
      <c r="E187" s="339"/>
    </row>
    <row r="188" spans="2:5" s="340" customFormat="1" ht="15">
      <c r="B188" s="306" t="s">
        <v>1467</v>
      </c>
      <c r="E188" s="339"/>
    </row>
    <row r="189" spans="2:5" s="340" customFormat="1" ht="15">
      <c r="B189" s="306" t="s">
        <v>1468</v>
      </c>
      <c r="E189" s="339"/>
    </row>
    <row r="190" spans="2:5" s="340" customFormat="1" ht="15">
      <c r="B190" s="306" t="s">
        <v>1469</v>
      </c>
      <c r="E190" s="339"/>
    </row>
    <row r="191" spans="2:5" s="340" customFormat="1" ht="15">
      <c r="B191" s="306" t="s">
        <v>1470</v>
      </c>
      <c r="E191" s="339"/>
    </row>
    <row r="192" spans="2:5" s="340" customFormat="1" ht="15">
      <c r="B192" s="306" t="s">
        <v>1471</v>
      </c>
      <c r="E192" s="339"/>
    </row>
    <row r="193" spans="1:6" s="340" customFormat="1" ht="15">
      <c r="B193" s="306" t="s">
        <v>1472</v>
      </c>
      <c r="E193" s="339"/>
    </row>
    <row r="194" spans="1:6" s="340" customFormat="1" ht="15">
      <c r="B194" s="306" t="s">
        <v>1473</v>
      </c>
      <c r="E194" s="339"/>
    </row>
    <row r="195" spans="1:6" s="340" customFormat="1" ht="15">
      <c r="B195" s="342" t="s">
        <v>1474</v>
      </c>
      <c r="E195" s="339"/>
    </row>
    <row r="196" spans="1:6" s="340" customFormat="1" ht="15">
      <c r="B196" s="306" t="s">
        <v>1475</v>
      </c>
      <c r="C196" s="345" t="s">
        <v>400</v>
      </c>
      <c r="D196" s="246">
        <v>2</v>
      </c>
      <c r="E196" s="277"/>
      <c r="F196" s="270">
        <f>ROUND(D196*E196,2)</f>
        <v>0</v>
      </c>
    </row>
    <row r="197" spans="1:6" s="340" customFormat="1" ht="15">
      <c r="B197" s="306" t="s">
        <v>1337</v>
      </c>
      <c r="C197" s="338"/>
      <c r="D197" s="338"/>
      <c r="E197" s="339"/>
    </row>
    <row r="198" spans="1:6" s="340" customFormat="1" ht="15">
      <c r="B198" s="306"/>
      <c r="E198" s="339"/>
    </row>
    <row r="199" spans="1:6" s="340" customFormat="1" ht="76.5">
      <c r="A199" s="330">
        <f>MAX($A$4:A198)+1</f>
        <v>26</v>
      </c>
      <c r="B199" s="342" t="s">
        <v>1476</v>
      </c>
      <c r="E199" s="339"/>
    </row>
    <row r="200" spans="1:6" s="340" customFormat="1" ht="63.75">
      <c r="B200" s="306" t="s">
        <v>1477</v>
      </c>
      <c r="E200" s="339"/>
    </row>
    <row r="201" spans="1:6" s="340" customFormat="1" ht="38.25">
      <c r="B201" s="306" t="s">
        <v>1478</v>
      </c>
      <c r="E201" s="339"/>
    </row>
    <row r="202" spans="1:6" s="340" customFormat="1" ht="15">
      <c r="B202" s="306" t="s">
        <v>1479</v>
      </c>
      <c r="E202" s="339"/>
    </row>
    <row r="203" spans="1:6" s="340" customFormat="1" ht="38.25">
      <c r="B203" s="306" t="s">
        <v>1480</v>
      </c>
      <c r="E203" s="339"/>
    </row>
    <row r="204" spans="1:6" s="340" customFormat="1" ht="38.25">
      <c r="B204" s="306" t="s">
        <v>1481</v>
      </c>
      <c r="E204" s="339"/>
    </row>
    <row r="205" spans="1:6" s="340" customFormat="1" ht="38.25">
      <c r="B205" s="306" t="s">
        <v>1482</v>
      </c>
      <c r="E205" s="339"/>
    </row>
    <row r="206" spans="1:6" s="340" customFormat="1" ht="76.5">
      <c r="B206" s="306" t="s">
        <v>1483</v>
      </c>
      <c r="E206" s="339"/>
    </row>
    <row r="207" spans="1:6" s="340" customFormat="1" ht="15">
      <c r="B207" s="306" t="s">
        <v>1484</v>
      </c>
      <c r="E207" s="339"/>
    </row>
    <row r="208" spans="1:6" s="340" customFormat="1" ht="15">
      <c r="B208" s="306" t="s">
        <v>1485</v>
      </c>
      <c r="E208" s="339"/>
    </row>
    <row r="209" spans="1:6" s="340" customFormat="1" ht="15">
      <c r="B209" s="306" t="s">
        <v>1486</v>
      </c>
      <c r="E209" s="339"/>
    </row>
    <row r="210" spans="1:6" s="340" customFormat="1" ht="15">
      <c r="B210" s="306" t="s">
        <v>1487</v>
      </c>
      <c r="E210" s="339"/>
    </row>
    <row r="211" spans="1:6" s="340" customFormat="1" ht="15">
      <c r="B211" s="306" t="s">
        <v>1488</v>
      </c>
      <c r="E211" s="339"/>
    </row>
    <row r="212" spans="1:6" s="340" customFormat="1" ht="15">
      <c r="B212" s="342" t="s">
        <v>1489</v>
      </c>
      <c r="E212" s="339"/>
    </row>
    <row r="213" spans="1:6" s="340" customFormat="1" ht="15">
      <c r="B213" s="306" t="s">
        <v>1490</v>
      </c>
      <c r="C213" s="345" t="s">
        <v>400</v>
      </c>
      <c r="D213" s="246">
        <v>2</v>
      </c>
      <c r="E213" s="277"/>
      <c r="F213" s="270">
        <f>ROUND(D213*E213,2)</f>
        <v>0</v>
      </c>
    </row>
    <row r="214" spans="1:6" s="340" customFormat="1" ht="15">
      <c r="B214" s="306" t="s">
        <v>1337</v>
      </c>
      <c r="C214" s="338"/>
      <c r="D214" s="338"/>
      <c r="E214" s="339"/>
    </row>
    <row r="215" spans="1:6" s="244" customFormat="1">
      <c r="A215" s="291"/>
      <c r="B215" s="279"/>
      <c r="C215" s="246"/>
      <c r="D215" s="246"/>
      <c r="E215" s="247"/>
      <c r="F215" s="292"/>
    </row>
    <row r="216" spans="1:6" s="244" customFormat="1" ht="51">
      <c r="A216" s="313">
        <f>MAX($A$4:A215)+1</f>
        <v>27</v>
      </c>
      <c r="B216" s="279" t="s">
        <v>1491</v>
      </c>
      <c r="C216" s="246" t="s">
        <v>400</v>
      </c>
      <c r="D216" s="246">
        <v>4</v>
      </c>
      <c r="E216" s="277"/>
      <c r="F216" s="346">
        <f>+E216*D216</f>
        <v>0</v>
      </c>
    </row>
    <row r="217" spans="1:6" s="350" customFormat="1">
      <c r="A217" s="347"/>
      <c r="B217" s="279"/>
      <c r="C217" s="348"/>
      <c r="D217" s="348"/>
      <c r="E217" s="349"/>
      <c r="F217" s="270"/>
    </row>
    <row r="218" spans="1:6" s="350" customFormat="1">
      <c r="A218" s="347">
        <f>MAX($A$5:A217)+1</f>
        <v>28</v>
      </c>
      <c r="B218" s="279" t="s">
        <v>1492</v>
      </c>
      <c r="C218" s="351"/>
      <c r="D218" s="351"/>
      <c r="E218" s="352"/>
      <c r="F218" s="270"/>
    </row>
    <row r="219" spans="1:6" s="350" customFormat="1">
      <c r="A219" s="347"/>
      <c r="B219" s="279" t="s">
        <v>1493</v>
      </c>
      <c r="C219" s="351"/>
      <c r="D219" s="351"/>
      <c r="E219" s="352"/>
      <c r="F219" s="270"/>
    </row>
    <row r="220" spans="1:6" s="350" customFormat="1">
      <c r="A220" s="353"/>
      <c r="B220" s="279" t="s">
        <v>1494</v>
      </c>
      <c r="C220" s="351"/>
      <c r="D220" s="351"/>
      <c r="E220" s="352"/>
      <c r="F220" s="270"/>
    </row>
    <row r="221" spans="1:6" s="350" customFormat="1">
      <c r="A221" s="347"/>
      <c r="B221" s="279" t="s">
        <v>1495</v>
      </c>
      <c r="C221" s="351"/>
      <c r="D221" s="351"/>
      <c r="E221" s="352"/>
      <c r="F221" s="270"/>
    </row>
    <row r="222" spans="1:6" s="350" customFormat="1">
      <c r="A222" s="347"/>
      <c r="B222" s="279" t="s">
        <v>1496</v>
      </c>
      <c r="C222" s="351"/>
      <c r="D222" s="351"/>
      <c r="E222" s="352"/>
      <c r="F222" s="270"/>
    </row>
    <row r="223" spans="1:6" s="271" customFormat="1">
      <c r="A223" s="282"/>
      <c r="B223" s="326" t="s">
        <v>1497</v>
      </c>
      <c r="C223" s="354"/>
      <c r="D223" s="354"/>
      <c r="E223" s="269"/>
      <c r="F223" s="270"/>
    </row>
    <row r="224" spans="1:6" s="271" customFormat="1">
      <c r="A224" s="282"/>
      <c r="B224" s="326" t="s">
        <v>1498</v>
      </c>
      <c r="C224" s="354"/>
      <c r="D224" s="354"/>
      <c r="E224" s="269"/>
      <c r="F224" s="270"/>
    </row>
    <row r="225" spans="1:6" s="271" customFormat="1">
      <c r="A225" s="282"/>
      <c r="B225" s="326" t="s">
        <v>1499</v>
      </c>
      <c r="C225" s="354"/>
      <c r="D225" s="354"/>
      <c r="E225" s="269"/>
      <c r="F225" s="270"/>
    </row>
    <row r="226" spans="1:6" s="350" customFormat="1">
      <c r="A226" s="347"/>
      <c r="B226" s="279" t="s">
        <v>1500</v>
      </c>
      <c r="C226" s="246" t="s">
        <v>400</v>
      </c>
      <c r="D226" s="246">
        <v>4</v>
      </c>
      <c r="E226" s="277"/>
      <c r="F226" s="270">
        <f>ROUND(D226*E226,2)</f>
        <v>0</v>
      </c>
    </row>
    <row r="227" spans="1:6" s="350" customFormat="1">
      <c r="A227" s="353"/>
      <c r="B227" s="279"/>
      <c r="C227" s="348"/>
      <c r="D227" s="348"/>
      <c r="E227" s="349"/>
      <c r="F227" s="270"/>
    </row>
    <row r="228" spans="1:6" s="350" customFormat="1">
      <c r="A228" s="347">
        <f>MAX($A$5:A227)+1</f>
        <v>29</v>
      </c>
      <c r="B228" s="279" t="s">
        <v>1501</v>
      </c>
      <c r="C228" s="348"/>
      <c r="D228" s="348"/>
      <c r="E228" s="349"/>
      <c r="F228" s="270"/>
    </row>
    <row r="229" spans="1:6" s="350" customFormat="1">
      <c r="A229" s="353"/>
      <c r="B229" s="279" t="s">
        <v>1502</v>
      </c>
      <c r="C229" s="348"/>
      <c r="D229" s="348"/>
      <c r="E229" s="349"/>
      <c r="F229" s="270"/>
    </row>
    <row r="230" spans="1:6" s="350" customFormat="1">
      <c r="A230" s="353"/>
      <c r="B230" s="279" t="s">
        <v>1503</v>
      </c>
      <c r="C230" s="348"/>
      <c r="D230" s="348"/>
      <c r="E230" s="349"/>
      <c r="F230" s="270"/>
    </row>
    <row r="231" spans="1:6" s="350" customFormat="1">
      <c r="A231" s="353"/>
      <c r="B231" s="279" t="s">
        <v>1504</v>
      </c>
      <c r="C231" s="348"/>
      <c r="D231" s="348"/>
      <c r="E231" s="349"/>
      <c r="F231" s="270"/>
    </row>
    <row r="232" spans="1:6" s="350" customFormat="1">
      <c r="A232" s="353"/>
      <c r="B232" s="279" t="s">
        <v>1505</v>
      </c>
      <c r="C232" s="348"/>
      <c r="D232" s="348"/>
      <c r="E232" s="349"/>
      <c r="F232" s="270"/>
    </row>
    <row r="233" spans="1:6" s="350" customFormat="1">
      <c r="A233" s="353"/>
      <c r="B233" s="279" t="s">
        <v>1506</v>
      </c>
      <c r="C233" s="348"/>
      <c r="D233" s="348"/>
      <c r="E233" s="349"/>
      <c r="F233" s="270"/>
    </row>
    <row r="234" spans="1:6" s="350" customFormat="1">
      <c r="A234" s="353"/>
      <c r="B234" s="279" t="s">
        <v>1507</v>
      </c>
      <c r="C234" s="246" t="s">
        <v>400</v>
      </c>
      <c r="D234" s="246">
        <v>4</v>
      </c>
      <c r="E234" s="277"/>
      <c r="F234" s="270">
        <f>ROUND(D234*E234,2)</f>
        <v>0</v>
      </c>
    </row>
    <row r="235" spans="1:6" s="350" customFormat="1">
      <c r="A235" s="353"/>
      <c r="B235" s="279"/>
      <c r="C235" s="348"/>
      <c r="D235" s="348"/>
      <c r="E235" s="349"/>
      <c r="F235" s="270"/>
    </row>
    <row r="236" spans="1:6" s="350" customFormat="1">
      <c r="A236" s="347">
        <f>MAX($A$5:A235)+1</f>
        <v>30</v>
      </c>
      <c r="B236" s="279" t="s">
        <v>1508</v>
      </c>
      <c r="C236" s="348"/>
      <c r="D236" s="348"/>
      <c r="E236" s="349"/>
      <c r="F236" s="270"/>
    </row>
    <row r="237" spans="1:6" s="350" customFormat="1">
      <c r="A237" s="353"/>
      <c r="B237" s="279" t="s">
        <v>1497</v>
      </c>
      <c r="C237" s="348"/>
      <c r="D237" s="348"/>
      <c r="E237" s="349"/>
      <c r="F237" s="270"/>
    </row>
    <row r="238" spans="1:6" s="350" customFormat="1">
      <c r="A238" s="353"/>
      <c r="B238" s="279" t="s">
        <v>1498</v>
      </c>
      <c r="C238" s="348"/>
      <c r="D238" s="348"/>
      <c r="E238" s="349"/>
      <c r="F238" s="270"/>
    </row>
    <row r="239" spans="1:6" s="271" customFormat="1">
      <c r="A239" s="282"/>
      <c r="B239" s="326" t="s">
        <v>1499</v>
      </c>
      <c r="C239" s="354"/>
      <c r="D239" s="354"/>
      <c r="E239" s="269"/>
      <c r="F239" s="270"/>
    </row>
    <row r="240" spans="1:6" s="350" customFormat="1">
      <c r="A240" s="347"/>
      <c r="B240" s="279" t="s">
        <v>1500</v>
      </c>
      <c r="C240" s="246" t="s">
        <v>400</v>
      </c>
      <c r="D240" s="246">
        <v>4</v>
      </c>
      <c r="E240" s="277"/>
      <c r="F240" s="270">
        <f>ROUND(D240*E240,2)</f>
        <v>0</v>
      </c>
    </row>
    <row r="241" spans="1:8" s="271" customFormat="1">
      <c r="A241" s="282"/>
      <c r="B241" s="265"/>
      <c r="C241" s="345"/>
      <c r="D241" s="345"/>
      <c r="E241" s="269"/>
      <c r="F241" s="270"/>
      <c r="H241" s="248"/>
    </row>
    <row r="242" spans="1:8" s="271" customFormat="1" ht="114.75">
      <c r="A242" s="330">
        <f>MAX($A$5:A241)+1</f>
        <v>31</v>
      </c>
      <c r="B242" s="355" t="s">
        <v>1509</v>
      </c>
      <c r="C242" s="345"/>
      <c r="D242" s="345"/>
      <c r="E242" s="269"/>
      <c r="F242" s="270"/>
      <c r="H242" s="248"/>
    </row>
    <row r="243" spans="1:8" s="271" customFormat="1">
      <c r="A243" s="330"/>
      <c r="B243" s="355" t="s">
        <v>1510</v>
      </c>
      <c r="C243" s="345" t="s">
        <v>61</v>
      </c>
      <c r="D243" s="345">
        <v>97</v>
      </c>
      <c r="E243" s="277"/>
      <c r="F243" s="270">
        <f>ROUND(D243*E243,2)</f>
        <v>0</v>
      </c>
      <c r="H243" s="248"/>
    </row>
    <row r="244" spans="1:8" s="271" customFormat="1">
      <c r="A244" s="330"/>
      <c r="B244" s="355" t="s">
        <v>1511</v>
      </c>
      <c r="C244" s="345" t="s">
        <v>61</v>
      </c>
      <c r="D244" s="345">
        <v>97</v>
      </c>
      <c r="E244" s="277"/>
      <c r="F244" s="270">
        <f>ROUND(D244*E244,2)</f>
        <v>0</v>
      </c>
      <c r="H244" s="248"/>
    </row>
    <row r="245" spans="1:8" s="271" customFormat="1">
      <c r="A245" s="282"/>
      <c r="B245" s="355" t="s">
        <v>1512</v>
      </c>
      <c r="C245" s="345"/>
      <c r="D245" s="345"/>
      <c r="E245" s="269"/>
      <c r="F245" s="270"/>
      <c r="H245" s="248"/>
    </row>
    <row r="246" spans="1:8" s="271" customFormat="1">
      <c r="A246" s="282"/>
      <c r="B246" s="355" t="s">
        <v>1337</v>
      </c>
      <c r="C246" s="345"/>
      <c r="D246" s="345"/>
      <c r="E246" s="269"/>
      <c r="F246" s="270"/>
      <c r="H246" s="248"/>
    </row>
    <row r="247" spans="1:8" s="358" customFormat="1">
      <c r="A247" s="273"/>
      <c r="B247" s="356"/>
      <c r="C247" s="357"/>
      <c r="D247" s="357"/>
      <c r="E247" s="247"/>
      <c r="F247" s="270"/>
    </row>
    <row r="248" spans="1:8" s="358" customFormat="1" ht="38.25">
      <c r="A248" s="273">
        <f>MAX($A$4:A247)+1</f>
        <v>32</v>
      </c>
      <c r="B248" s="279" t="s">
        <v>1513</v>
      </c>
      <c r="C248" s="357"/>
      <c r="D248" s="357"/>
      <c r="E248" s="332"/>
      <c r="F248" s="359"/>
    </row>
    <row r="249" spans="1:8" s="358" customFormat="1">
      <c r="A249" s="360"/>
      <c r="B249" s="361" t="s">
        <v>1514</v>
      </c>
      <c r="C249" s="357" t="s">
        <v>61</v>
      </c>
      <c r="D249" s="357">
        <v>9</v>
      </c>
      <c r="E249" s="277"/>
      <c r="F249" s="270">
        <f>ROUND(D249*E249,2)</f>
        <v>0</v>
      </c>
    </row>
    <row r="250" spans="1:8" s="358" customFormat="1">
      <c r="A250" s="360"/>
      <c r="B250" s="361" t="s">
        <v>1515</v>
      </c>
      <c r="C250" s="357" t="s">
        <v>61</v>
      </c>
      <c r="D250" s="357">
        <v>41</v>
      </c>
      <c r="E250" s="277"/>
      <c r="F250" s="270">
        <f>ROUND(D250*E250,2)</f>
        <v>0</v>
      </c>
    </row>
    <row r="251" spans="1:8" s="271" customFormat="1">
      <c r="A251" s="282"/>
      <c r="B251" s="355"/>
      <c r="C251" s="345"/>
      <c r="D251" s="345"/>
      <c r="E251" s="269"/>
      <c r="F251" s="270"/>
    </row>
    <row r="252" spans="1:8" s="244" customFormat="1" ht="102">
      <c r="A252" s="273">
        <f>MAX($A$4:A251)+1</f>
        <v>33</v>
      </c>
      <c r="B252" s="362" t="s">
        <v>1516</v>
      </c>
      <c r="C252" s="357"/>
      <c r="D252" s="357"/>
      <c r="E252" s="332"/>
      <c r="F252" s="270"/>
    </row>
    <row r="253" spans="1:8" s="244" customFormat="1">
      <c r="A253" s="291"/>
      <c r="B253" s="279" t="s">
        <v>1517</v>
      </c>
      <c r="C253" s="246" t="s">
        <v>50</v>
      </c>
      <c r="D253" s="246">
        <v>23</v>
      </c>
      <c r="E253" s="277"/>
      <c r="F253" s="270">
        <f>ROUND(D253*E253,2)</f>
        <v>0</v>
      </c>
    </row>
    <row r="254" spans="1:8" s="244" customFormat="1">
      <c r="A254" s="291"/>
      <c r="B254" s="279" t="s">
        <v>1391</v>
      </c>
      <c r="C254" s="246"/>
      <c r="D254" s="246"/>
      <c r="E254" s="247"/>
      <c r="F254" s="346"/>
    </row>
    <row r="255" spans="1:8" s="244" customFormat="1">
      <c r="A255" s="291"/>
      <c r="B255" s="279"/>
      <c r="C255" s="246"/>
      <c r="D255" s="246"/>
      <c r="E255" s="247"/>
      <c r="F255" s="346"/>
    </row>
    <row r="256" spans="1:8" s="358" customFormat="1" ht="76.5">
      <c r="A256" s="273">
        <f>MAX($A$4:A254)+1</f>
        <v>34</v>
      </c>
      <c r="B256" s="279" t="s">
        <v>1518</v>
      </c>
      <c r="C256" s="357" t="s">
        <v>400</v>
      </c>
      <c r="D256" s="357">
        <v>2</v>
      </c>
      <c r="E256" s="277"/>
      <c r="F256" s="270">
        <f>ROUND(D256*E256,2)</f>
        <v>0</v>
      </c>
    </row>
    <row r="257" spans="1:13">
      <c r="A257" s="291"/>
      <c r="B257" s="363"/>
      <c r="F257" s="346"/>
      <c r="G257" s="244"/>
      <c r="H257" s="244"/>
      <c r="I257" s="244"/>
      <c r="J257" s="244"/>
    </row>
    <row r="258" spans="1:13" ht="51">
      <c r="A258" s="273">
        <f>MAX($A$4:A257)+1</f>
        <v>35</v>
      </c>
      <c r="B258" s="306" t="s">
        <v>1519</v>
      </c>
      <c r="C258" s="345"/>
      <c r="D258" s="345"/>
      <c r="F258" s="292"/>
      <c r="G258" s="244"/>
      <c r="H258" s="244"/>
      <c r="I258" s="244"/>
      <c r="J258" s="244"/>
    </row>
    <row r="259" spans="1:13">
      <c r="A259" s="291"/>
      <c r="B259" s="326" t="s">
        <v>1520</v>
      </c>
      <c r="C259" s="345" t="s">
        <v>61</v>
      </c>
      <c r="D259" s="345">
        <v>48</v>
      </c>
      <c r="E259" s="364"/>
      <c r="F259" s="270">
        <f>ROUND(D259*E259,2)</f>
        <v>0</v>
      </c>
      <c r="G259" s="244"/>
      <c r="H259" s="244"/>
      <c r="I259" s="244"/>
      <c r="J259" s="244"/>
    </row>
    <row r="260" spans="1:13">
      <c r="A260" s="303"/>
      <c r="B260" s="365"/>
      <c r="C260" s="295"/>
      <c r="D260" s="295"/>
      <c r="E260" s="278"/>
      <c r="F260" s="292"/>
      <c r="K260" s="248"/>
      <c r="L260" s="248"/>
      <c r="M260" s="248"/>
    </row>
    <row r="261" spans="1:13" ht="25.5">
      <c r="A261" s="330">
        <f>MAX($A$4:A260)+1</f>
        <v>36</v>
      </c>
      <c r="B261" s="274" t="s">
        <v>1521</v>
      </c>
      <c r="F261" s="366"/>
      <c r="K261" s="248"/>
      <c r="L261" s="248"/>
      <c r="M261" s="248"/>
    </row>
    <row r="262" spans="1:13">
      <c r="B262" s="274" t="s">
        <v>1522</v>
      </c>
      <c r="F262" s="366"/>
      <c r="K262" s="248"/>
      <c r="L262" s="248"/>
      <c r="M262" s="248"/>
    </row>
    <row r="263" spans="1:13">
      <c r="B263" s="274" t="s">
        <v>1523</v>
      </c>
      <c r="C263" s="244"/>
      <c r="D263" s="244"/>
      <c r="E263" s="278"/>
      <c r="K263" s="248"/>
      <c r="L263" s="248"/>
      <c r="M263" s="248"/>
    </row>
    <row r="264" spans="1:13">
      <c r="B264" s="274" t="s">
        <v>1524</v>
      </c>
      <c r="C264" s="246" t="s">
        <v>400</v>
      </c>
      <c r="D264" s="246">
        <v>1</v>
      </c>
      <c r="E264" s="277"/>
      <c r="F264" s="270">
        <f>ROUND(D264*E264,2)</f>
        <v>0</v>
      </c>
      <c r="K264" s="248"/>
      <c r="L264" s="248"/>
      <c r="M264" s="248"/>
    </row>
    <row r="265" spans="1:13">
      <c r="B265" s="274" t="s">
        <v>1391</v>
      </c>
      <c r="F265" s="366"/>
      <c r="K265" s="248"/>
      <c r="L265" s="248"/>
      <c r="M265" s="248"/>
    </row>
    <row r="266" spans="1:13" s="237" customFormat="1">
      <c r="A266" s="317"/>
      <c r="B266" s="238"/>
      <c r="C266" s="235"/>
      <c r="D266" s="235"/>
      <c r="E266" s="318"/>
      <c r="F266" s="236"/>
    </row>
    <row r="267" spans="1:13" s="237" customFormat="1">
      <c r="A267" s="317"/>
      <c r="B267" s="267" t="s">
        <v>1525</v>
      </c>
      <c r="C267" s="235"/>
      <c r="D267" s="235"/>
      <c r="E267" s="318"/>
      <c r="F267" s="236"/>
    </row>
    <row r="268" spans="1:13">
      <c r="A268" s="308"/>
      <c r="B268" s="298"/>
      <c r="E268" s="261"/>
      <c r="F268" s="270"/>
      <c r="G268" s="244"/>
      <c r="H268" s="244"/>
      <c r="I268" s="244"/>
      <c r="J268" s="244"/>
    </row>
    <row r="269" spans="1:13" ht="51">
      <c r="A269" s="273">
        <f>MAX($A$6:A266)+1</f>
        <v>37</v>
      </c>
      <c r="B269" s="367" t="s">
        <v>1526</v>
      </c>
      <c r="E269" s="261"/>
      <c r="G269" s="244"/>
      <c r="H269" s="244"/>
      <c r="I269" s="244"/>
      <c r="J269" s="244"/>
    </row>
    <row r="270" spans="1:13">
      <c r="A270" s="308"/>
      <c r="B270" s="368" t="s">
        <v>1527</v>
      </c>
      <c r="E270" s="261"/>
      <c r="G270" s="244"/>
      <c r="H270" s="244"/>
      <c r="I270" s="244"/>
      <c r="J270" s="244"/>
    </row>
    <row r="271" spans="1:13">
      <c r="A271" s="308"/>
      <c r="B271" s="368" t="s">
        <v>1528</v>
      </c>
      <c r="E271" s="261"/>
      <c r="G271" s="244"/>
      <c r="H271" s="244"/>
      <c r="I271" s="244"/>
      <c r="J271" s="244"/>
    </row>
    <row r="272" spans="1:13">
      <c r="A272" s="308"/>
      <c r="B272" s="368" t="s">
        <v>1529</v>
      </c>
      <c r="E272" s="261"/>
      <c r="G272" s="244"/>
      <c r="H272" s="244"/>
      <c r="I272" s="244"/>
      <c r="J272" s="244"/>
    </row>
    <row r="273" spans="1:15">
      <c r="A273" s="308"/>
      <c r="B273" s="368" t="s">
        <v>1530</v>
      </c>
      <c r="E273" s="261"/>
      <c r="G273" s="244"/>
      <c r="H273" s="244"/>
      <c r="I273" s="244"/>
      <c r="J273" s="244"/>
    </row>
    <row r="274" spans="1:15">
      <c r="A274" s="308"/>
      <c r="B274" s="369" t="s">
        <v>1531</v>
      </c>
      <c r="C274" s="246" t="s">
        <v>489</v>
      </c>
      <c r="D274" s="246">
        <v>1</v>
      </c>
      <c r="E274" s="277"/>
      <c r="F274" s="346">
        <f>D274*E274</f>
        <v>0</v>
      </c>
      <c r="G274" s="244"/>
      <c r="H274" s="244"/>
      <c r="I274" s="244"/>
      <c r="J274" s="244"/>
    </row>
    <row r="275" spans="1:15">
      <c r="A275" s="308"/>
      <c r="B275" s="370" t="s">
        <v>1391</v>
      </c>
      <c r="E275" s="261"/>
      <c r="F275" s="346"/>
      <c r="G275" s="244"/>
      <c r="H275" s="244"/>
      <c r="I275" s="244"/>
      <c r="J275" s="244"/>
    </row>
    <row r="276" spans="1:15">
      <c r="B276" s="274"/>
      <c r="E276" s="264"/>
      <c r="F276" s="270"/>
      <c r="G276" s="244"/>
      <c r="H276" s="244"/>
      <c r="I276" s="244"/>
      <c r="J276" s="244"/>
    </row>
    <row r="277" spans="1:15" ht="51">
      <c r="A277" s="273">
        <f>MAX($A$5:A276)+1</f>
        <v>38</v>
      </c>
      <c r="B277" s="305" t="s">
        <v>1356</v>
      </c>
      <c r="E277" s="264"/>
      <c r="F277" s="270"/>
      <c r="G277" s="244"/>
      <c r="H277" s="244"/>
      <c r="I277" s="244"/>
      <c r="J277" s="244"/>
    </row>
    <row r="278" spans="1:15" ht="102">
      <c r="A278" s="273"/>
      <c r="B278" s="305" t="s">
        <v>1357</v>
      </c>
      <c r="E278" s="264"/>
      <c r="F278" s="270"/>
      <c r="G278" s="244"/>
      <c r="H278" s="244"/>
      <c r="I278" s="244"/>
      <c r="J278" s="244"/>
    </row>
    <row r="279" spans="1:15">
      <c r="A279" s="273"/>
      <c r="B279" s="306" t="s">
        <v>1359</v>
      </c>
      <c r="C279" s="246" t="s">
        <v>61</v>
      </c>
      <c r="D279" s="246">
        <v>25</v>
      </c>
      <c r="E279" s="277"/>
      <c r="F279" s="270">
        <f>ROUND(D279*E279,2)</f>
        <v>0</v>
      </c>
      <c r="G279" s="244"/>
      <c r="H279" s="244"/>
      <c r="I279" s="244"/>
      <c r="J279" s="244"/>
    </row>
    <row r="280" spans="1:15">
      <c r="A280" s="273"/>
      <c r="B280" s="342" t="s">
        <v>1361</v>
      </c>
      <c r="E280" s="307"/>
      <c r="F280" s="270"/>
      <c r="G280" s="244"/>
      <c r="H280" s="244"/>
      <c r="I280" s="244"/>
      <c r="J280" s="244"/>
    </row>
    <row r="281" spans="1:15">
      <c r="B281" s="279" t="s">
        <v>1362</v>
      </c>
      <c r="E281" s="307"/>
      <c r="F281" s="270"/>
      <c r="G281" s="244"/>
      <c r="H281" s="244"/>
      <c r="I281" s="244"/>
      <c r="J281" s="244"/>
    </row>
    <row r="282" spans="1:15" s="288" customFormat="1">
      <c r="A282" s="283"/>
      <c r="B282" s="284"/>
      <c r="C282" s="285"/>
      <c r="D282" s="285"/>
      <c r="E282" s="286"/>
      <c r="F282" s="309"/>
    </row>
    <row r="283" spans="1:15" s="288" customFormat="1" ht="25.5">
      <c r="A283" s="273">
        <f>MAX($A$5:A282)+1</f>
        <v>39</v>
      </c>
      <c r="B283" s="265" t="s">
        <v>1346</v>
      </c>
      <c r="C283" s="285"/>
      <c r="D283" s="285"/>
      <c r="E283" s="286"/>
      <c r="F283" s="309"/>
    </row>
    <row r="284" spans="1:15" s="288" customFormat="1">
      <c r="A284" s="283"/>
      <c r="B284" s="289" t="s">
        <v>1347</v>
      </c>
      <c r="C284" s="285" t="s">
        <v>489</v>
      </c>
      <c r="D284" s="285">
        <v>2</v>
      </c>
      <c r="E284" s="290"/>
      <c r="F284" s="270">
        <f>ROUND(D284*E284,2)</f>
        <v>0</v>
      </c>
    </row>
    <row r="285" spans="1:15">
      <c r="A285" s="308"/>
      <c r="B285" s="265"/>
      <c r="E285" s="261"/>
      <c r="F285" s="292"/>
      <c r="K285" s="248"/>
      <c r="L285" s="248"/>
      <c r="M285" s="248"/>
      <c r="N285" s="248"/>
      <c r="O285" s="248"/>
    </row>
    <row r="286" spans="1:15" ht="25.5">
      <c r="A286" s="273">
        <f>MAX($A$6:A285)+1</f>
        <v>40</v>
      </c>
      <c r="B286" s="306" t="s">
        <v>1532</v>
      </c>
      <c r="C286" s="250"/>
      <c r="D286" s="250"/>
      <c r="E286" s="261"/>
      <c r="F286" s="262"/>
      <c r="K286" s="248"/>
      <c r="L286" s="248"/>
      <c r="M286" s="248"/>
      <c r="N286" s="248"/>
      <c r="O286" s="248"/>
    </row>
    <row r="287" spans="1:15">
      <c r="A287" s="273"/>
      <c r="B287" s="298" t="s">
        <v>1383</v>
      </c>
      <c r="C287" s="246" t="s">
        <v>489</v>
      </c>
      <c r="D287" s="246">
        <v>1</v>
      </c>
      <c r="E287" s="277"/>
      <c r="F287" s="346">
        <f>D287*E287</f>
        <v>0</v>
      </c>
      <c r="K287" s="248"/>
      <c r="L287" s="248"/>
      <c r="M287" s="248"/>
      <c r="N287" s="248"/>
      <c r="O287" s="248"/>
    </row>
    <row r="288" spans="1:15">
      <c r="A288" s="291"/>
      <c r="B288" s="326"/>
      <c r="C288" s="345"/>
      <c r="D288" s="345"/>
      <c r="F288" s="270"/>
      <c r="G288" s="244"/>
      <c r="H288" s="244"/>
      <c r="I288" s="244"/>
      <c r="J288" s="244"/>
    </row>
    <row r="289" spans="1:256" s="237" customFormat="1">
      <c r="A289" s="273"/>
      <c r="B289" s="234" t="s">
        <v>1533</v>
      </c>
      <c r="C289" s="246"/>
      <c r="D289" s="246"/>
      <c r="E289" s="247"/>
      <c r="F289" s="270"/>
      <c r="H289" s="271"/>
    </row>
    <row r="290" spans="1:256">
      <c r="B290" s="265"/>
      <c r="C290" s="345"/>
      <c r="D290" s="345"/>
      <c r="F290" s="292"/>
      <c r="G290" s="244"/>
      <c r="H290" s="244"/>
      <c r="I290" s="244"/>
      <c r="J290" s="244"/>
    </row>
    <row r="291" spans="1:256" s="372" customFormat="1" ht="25.5">
      <c r="A291" s="330">
        <f>MAX($A$5:A290)+1</f>
        <v>41</v>
      </c>
      <c r="B291" s="371" t="s">
        <v>1534</v>
      </c>
      <c r="E291" s="373"/>
    </row>
    <row r="292" spans="1:256" s="372" customFormat="1">
      <c r="A292" s="330"/>
      <c r="B292" s="374" t="s">
        <v>1535</v>
      </c>
      <c r="C292" s="246" t="s">
        <v>489</v>
      </c>
      <c r="D292" s="246">
        <v>11</v>
      </c>
      <c r="E292" s="277"/>
      <c r="F292" s="375">
        <f>ROUND(E292*D292,2)</f>
        <v>0</v>
      </c>
    </row>
    <row r="293" spans="1:256" s="372" customFormat="1">
      <c r="A293" s="330"/>
      <c r="B293" s="374" t="s">
        <v>1536</v>
      </c>
      <c r="C293" s="246" t="s">
        <v>489</v>
      </c>
      <c r="D293" s="246">
        <v>10</v>
      </c>
      <c r="E293" s="277"/>
      <c r="F293" s="375">
        <f>ROUND(E293*D293,2)</f>
        <v>0</v>
      </c>
    </row>
    <row r="294" spans="1:256" s="271" customFormat="1">
      <c r="A294" s="282"/>
      <c r="B294" s="305"/>
      <c r="C294" s="345"/>
      <c r="D294" s="345"/>
      <c r="E294" s="269"/>
      <c r="F294" s="270"/>
      <c r="H294" s="248"/>
    </row>
    <row r="295" spans="1:256" s="271" customFormat="1" ht="25.5">
      <c r="A295" s="330">
        <f>MAX($A$5:A294)+1</f>
        <v>42</v>
      </c>
      <c r="B295" s="305" t="s">
        <v>1537</v>
      </c>
      <c r="C295" s="345" t="s">
        <v>502</v>
      </c>
      <c r="D295" s="345">
        <v>12</v>
      </c>
      <c r="E295" s="277"/>
      <c r="F295" s="270">
        <f>ROUND(D295*E295,2)</f>
        <v>0</v>
      </c>
      <c r="H295" s="248"/>
    </row>
    <row r="296" spans="1:256" s="333" customFormat="1">
      <c r="A296" s="376"/>
      <c r="B296" s="305"/>
      <c r="C296" s="331"/>
      <c r="D296" s="331"/>
      <c r="E296" s="377"/>
      <c r="F296" s="270"/>
      <c r="H296" s="244"/>
      <c r="IK296" s="308"/>
      <c r="IL296" s="308"/>
      <c r="IM296" s="308"/>
      <c r="IN296" s="308"/>
      <c r="IO296" s="308"/>
      <c r="IP296" s="308"/>
      <c r="IQ296" s="308"/>
      <c r="IR296" s="308"/>
      <c r="IS296" s="308"/>
      <c r="IT296" s="308"/>
      <c r="IU296" s="308"/>
      <c r="IV296" s="308"/>
    </row>
    <row r="297" spans="1:256" s="333" customFormat="1" ht="38.25">
      <c r="A297" s="302">
        <f>MAX($A$5:A296)+1</f>
        <v>43</v>
      </c>
      <c r="B297" s="305" t="s">
        <v>1538</v>
      </c>
      <c r="C297" s="331"/>
      <c r="D297" s="331"/>
      <c r="E297" s="377"/>
      <c r="F297" s="270"/>
      <c r="H297" s="244"/>
      <c r="IK297" s="308"/>
      <c r="IL297" s="308"/>
      <c r="IM297" s="308"/>
      <c r="IN297" s="308"/>
      <c r="IO297" s="308"/>
      <c r="IP297" s="308"/>
      <c r="IQ297" s="308"/>
      <c r="IR297" s="308"/>
      <c r="IS297" s="308"/>
      <c r="IT297" s="308"/>
      <c r="IU297" s="308"/>
      <c r="IV297" s="308"/>
    </row>
    <row r="298" spans="1:256" s="333" customFormat="1">
      <c r="A298" s="273"/>
      <c r="B298" s="305" t="s">
        <v>1539</v>
      </c>
      <c r="C298" s="331" t="s">
        <v>489</v>
      </c>
      <c r="D298" s="331">
        <v>8</v>
      </c>
      <c r="E298" s="277"/>
      <c r="F298" s="270">
        <f>ROUND(D298*E298,2)</f>
        <v>0</v>
      </c>
      <c r="H298" s="244"/>
      <c r="IK298" s="308"/>
      <c r="IL298" s="308"/>
      <c r="IM298" s="308"/>
      <c r="IN298" s="308"/>
      <c r="IO298" s="308"/>
      <c r="IP298" s="308"/>
      <c r="IQ298" s="308"/>
      <c r="IR298" s="308"/>
      <c r="IS298" s="308"/>
      <c r="IT298" s="308"/>
      <c r="IU298" s="308"/>
      <c r="IV298" s="308"/>
    </row>
    <row r="299" spans="1:256" s="288" customFormat="1">
      <c r="A299" s="378"/>
      <c r="B299" s="379"/>
      <c r="C299" s="380"/>
      <c r="D299" s="381"/>
      <c r="E299" s="382"/>
      <c r="F299" s="383"/>
    </row>
    <row r="300" spans="1:256" s="288" customFormat="1">
      <c r="A300" s="273">
        <f>MAX($A$4:A299)+1</f>
        <v>44</v>
      </c>
      <c r="B300" s="379" t="s">
        <v>1313</v>
      </c>
      <c r="C300" s="380" t="s">
        <v>400</v>
      </c>
      <c r="D300" s="381">
        <v>1</v>
      </c>
      <c r="E300" s="277"/>
      <c r="F300" s="270">
        <f>ROUND(D300*E300,2)</f>
        <v>0</v>
      </c>
    </row>
    <row r="301" spans="1:256" s="288" customFormat="1">
      <c r="A301" s="378"/>
      <c r="B301" s="379"/>
      <c r="C301" s="380"/>
      <c r="D301" s="381"/>
      <c r="E301" s="286"/>
      <c r="F301" s="309"/>
    </row>
    <row r="302" spans="1:256" s="288" customFormat="1" ht="76.5">
      <c r="A302" s="273">
        <f>MAX($A$4:A301)+1</f>
        <v>45</v>
      </c>
      <c r="B302" s="379" t="s">
        <v>1540</v>
      </c>
      <c r="C302" s="380"/>
      <c r="D302" s="381"/>
      <c r="E302" s="286"/>
      <c r="F302" s="309"/>
    </row>
    <row r="303" spans="1:256" s="288" customFormat="1">
      <c r="A303" s="378"/>
      <c r="B303" s="379"/>
      <c r="C303" s="380" t="s">
        <v>400</v>
      </c>
      <c r="D303" s="381">
        <v>1</v>
      </c>
      <c r="E303" s="364"/>
      <c r="F303" s="270">
        <f>ROUND(D303*E303,2)</f>
        <v>0</v>
      </c>
    </row>
    <row r="304" spans="1:256" s="288" customFormat="1">
      <c r="A304" s="378"/>
      <c r="B304" s="379"/>
      <c r="C304" s="380"/>
      <c r="D304" s="381"/>
      <c r="E304" s="286"/>
      <c r="F304" s="309"/>
    </row>
    <row r="305" spans="1:10" s="288" customFormat="1" ht="25.5">
      <c r="A305" s="273">
        <f>MAX($A$4:A304)+1</f>
        <v>46</v>
      </c>
      <c r="B305" s="379" t="s">
        <v>1541</v>
      </c>
      <c r="C305" s="380" t="s">
        <v>400</v>
      </c>
      <c r="D305" s="381">
        <v>1</v>
      </c>
      <c r="E305" s="364"/>
      <c r="F305" s="270">
        <f>ROUND(D305*E305,2)</f>
        <v>0</v>
      </c>
    </row>
    <row r="306" spans="1:10" s="288" customFormat="1">
      <c r="A306" s="378"/>
      <c r="B306" s="379"/>
      <c r="C306" s="380"/>
      <c r="D306" s="381"/>
      <c r="E306" s="286"/>
      <c r="F306" s="309"/>
    </row>
    <row r="307" spans="1:10" s="288" customFormat="1" ht="38.25">
      <c r="A307" s="273">
        <f>MAX($A$4:A306)+1</f>
        <v>47</v>
      </c>
      <c r="B307" s="379" t="s">
        <v>1542</v>
      </c>
      <c r="C307" s="380"/>
      <c r="D307" s="381"/>
      <c r="E307" s="286"/>
      <c r="F307" s="309"/>
    </row>
    <row r="308" spans="1:10" s="288" customFormat="1">
      <c r="A308" s="378"/>
      <c r="B308" s="379"/>
      <c r="C308" s="380" t="s">
        <v>400</v>
      </c>
      <c r="D308" s="381">
        <v>1</v>
      </c>
      <c r="E308" s="364"/>
      <c r="F308" s="270">
        <f>ROUND(D308*E308,2)</f>
        <v>0</v>
      </c>
    </row>
    <row r="309" spans="1:10" s="288" customFormat="1">
      <c r="A309" s="378"/>
      <c r="B309" s="379"/>
      <c r="C309" s="380"/>
      <c r="D309" s="381"/>
      <c r="E309" s="286"/>
      <c r="F309" s="309"/>
    </row>
    <row r="310" spans="1:10" s="288" customFormat="1" ht="51">
      <c r="A310" s="273">
        <f>MAX($A$4:A309)+1</f>
        <v>48</v>
      </c>
      <c r="B310" s="379" t="s">
        <v>1543</v>
      </c>
      <c r="C310" s="380"/>
      <c r="D310" s="381"/>
      <c r="E310" s="286"/>
      <c r="F310" s="309"/>
    </row>
    <row r="311" spans="1:10" s="288" customFormat="1">
      <c r="A311" s="378"/>
      <c r="B311" s="379"/>
      <c r="C311" s="380" t="s">
        <v>400</v>
      </c>
      <c r="D311" s="381">
        <v>1</v>
      </c>
      <c r="E311" s="364"/>
      <c r="F311" s="270">
        <f>ROUND(D311*E311,2)</f>
        <v>0</v>
      </c>
    </row>
    <row r="312" spans="1:10" s="288" customFormat="1">
      <c r="A312" s="378"/>
      <c r="B312" s="379"/>
      <c r="C312" s="380"/>
      <c r="D312" s="381"/>
      <c r="E312" s="286"/>
      <c r="F312" s="309"/>
    </row>
    <row r="313" spans="1:10" s="288" customFormat="1">
      <c r="A313" s="273">
        <f>MAX($A$4:A312)+1</f>
        <v>49</v>
      </c>
      <c r="B313" s="379" t="s">
        <v>1544</v>
      </c>
      <c r="C313" s="380" t="s">
        <v>400</v>
      </c>
      <c r="D313" s="381">
        <v>1</v>
      </c>
      <c r="E313" s="364"/>
      <c r="F313" s="270">
        <f>ROUND(D313*E313,2)</f>
        <v>0</v>
      </c>
    </row>
    <row r="314" spans="1:10">
      <c r="A314" s="291"/>
      <c r="B314" s="384"/>
      <c r="F314" s="270"/>
      <c r="G314" s="246"/>
      <c r="H314" s="292"/>
      <c r="I314" s="292"/>
      <c r="J314" s="385"/>
    </row>
    <row r="315" spans="1:10" ht="25.5">
      <c r="A315" s="273">
        <f>MAX($A$5:A314)+1</f>
        <v>50</v>
      </c>
      <c r="B315" s="384" t="s">
        <v>1545</v>
      </c>
      <c r="C315" s="386">
        <v>0.1</v>
      </c>
      <c r="F315" s="270">
        <f>ROUND(C315*SUM(F5:F313),2)</f>
        <v>0</v>
      </c>
      <c r="G315" s="246"/>
      <c r="H315" s="292"/>
      <c r="I315" s="270"/>
      <c r="J315" s="385"/>
    </row>
    <row r="323" spans="6:6">
      <c r="F323" s="270"/>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rowBreaks count="2" manualBreakCount="2">
    <brk id="72" max="16383" man="1"/>
    <brk id="11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IV161"/>
  <sheetViews>
    <sheetView zoomScale="110" zoomScaleNormal="110" zoomScaleSheetLayoutView="145" workbookViewId="0">
      <pane ySplit="3" topLeftCell="A4" activePane="bottomLeft" state="frozen"/>
      <selection activeCell="E6" sqref="E6"/>
      <selection pane="bottomLeft" activeCell="E6" sqref="E6"/>
    </sheetView>
  </sheetViews>
  <sheetFormatPr defaultColWidth="9" defaultRowHeight="12.75"/>
  <cols>
    <col min="1" max="1" width="6.7109375" style="244" customWidth="1"/>
    <col min="2" max="2" width="60.85546875" style="387" customWidth="1"/>
    <col min="3" max="4" width="7.7109375" style="246" customWidth="1"/>
    <col min="5" max="5" width="10.7109375" style="247" customWidth="1"/>
    <col min="6" max="6" width="15.7109375" style="292" customWidth="1"/>
    <col min="7" max="15" width="9" style="248"/>
    <col min="16" max="16384" width="9" style="244"/>
  </cols>
  <sheetData>
    <row r="1" spans="1:15" s="393" customFormat="1">
      <c r="A1" s="388" t="s">
        <v>1546</v>
      </c>
      <c r="B1" s="389" t="s">
        <v>1547</v>
      </c>
      <c r="C1" s="390"/>
      <c r="D1" s="390"/>
      <c r="E1" s="391" t="s">
        <v>1304</v>
      </c>
      <c r="F1" s="392">
        <f>SUBTOTAL(9,F5:F161)</f>
        <v>0</v>
      </c>
    </row>
    <row r="2" spans="1:15" s="260" customFormat="1">
      <c r="A2" s="254"/>
      <c r="B2" s="394"/>
      <c r="C2" s="256"/>
      <c r="D2" s="256"/>
      <c r="E2" s="257"/>
      <c r="F2" s="395"/>
      <c r="G2" s="259"/>
      <c r="H2" s="259"/>
      <c r="I2" s="259"/>
      <c r="J2" s="259"/>
      <c r="K2" s="259"/>
      <c r="L2" s="259"/>
      <c r="M2" s="259"/>
      <c r="N2" s="259"/>
      <c r="O2" s="259"/>
    </row>
    <row r="3" spans="1:15" s="393" customFormat="1">
      <c r="A3" s="388"/>
      <c r="B3" s="389" t="s">
        <v>1328</v>
      </c>
      <c r="C3" s="390" t="s">
        <v>1329</v>
      </c>
      <c r="D3" s="390" t="s">
        <v>1330</v>
      </c>
      <c r="E3" s="396" t="s">
        <v>1331</v>
      </c>
      <c r="F3" s="397" t="s">
        <v>1303</v>
      </c>
    </row>
    <row r="4" spans="1:15" s="393" customFormat="1">
      <c r="A4" s="398"/>
      <c r="B4" s="389"/>
      <c r="C4" s="390"/>
      <c r="D4" s="390"/>
      <c r="E4" s="396"/>
      <c r="F4" s="397"/>
    </row>
    <row r="5" spans="1:15" s="358" customFormat="1" ht="25.5">
      <c r="A5" s="273"/>
      <c r="B5" s="389" t="s">
        <v>1548</v>
      </c>
      <c r="C5" s="399"/>
      <c r="D5" s="399"/>
      <c r="E5" s="400"/>
      <c r="F5" s="270"/>
    </row>
    <row r="6" spans="1:15" s="358" customFormat="1">
      <c r="A6" s="273"/>
      <c r="B6" s="401"/>
      <c r="C6" s="399"/>
      <c r="D6" s="399"/>
      <c r="E6" s="400"/>
      <c r="F6" s="270"/>
    </row>
    <row r="7" spans="1:15" s="358" customFormat="1">
      <c r="B7" s="402"/>
      <c r="C7" s="357"/>
      <c r="D7" s="403"/>
      <c r="E7" s="404"/>
    </row>
    <row r="8" spans="1:15" s="410" customFormat="1" ht="140.25">
      <c r="A8" s="330">
        <f>MAX($A$4:A7)+1</f>
        <v>1</v>
      </c>
      <c r="B8" s="405" t="s">
        <v>1549</v>
      </c>
      <c r="C8" s="406"/>
      <c r="D8" s="407"/>
      <c r="E8" s="408"/>
      <c r="F8" s="409"/>
    </row>
    <row r="9" spans="1:15" s="410" customFormat="1" ht="15">
      <c r="A9" s="411"/>
      <c r="B9" s="405" t="s">
        <v>1550</v>
      </c>
      <c r="C9" s="357" t="s">
        <v>489</v>
      </c>
      <c r="D9" s="412">
        <v>2</v>
      </c>
      <c r="E9" s="277"/>
      <c r="F9" s="270">
        <f>ROUND(D9*E9,2)</f>
        <v>0</v>
      </c>
    </row>
    <row r="10" spans="1:15" s="410" customFormat="1" ht="25.5">
      <c r="A10" s="411"/>
      <c r="B10" s="405" t="s">
        <v>1551</v>
      </c>
      <c r="C10" s="357" t="s">
        <v>489</v>
      </c>
      <c r="D10" s="412">
        <v>2</v>
      </c>
      <c r="E10" s="277"/>
      <c r="F10" s="270">
        <f>ROUND(D10*E10,2)</f>
        <v>0</v>
      </c>
    </row>
    <row r="11" spans="1:15" s="410" customFormat="1" ht="15">
      <c r="A11" s="411"/>
      <c r="B11" s="405" t="s">
        <v>1552</v>
      </c>
      <c r="C11" s="357" t="s">
        <v>489</v>
      </c>
      <c r="D11" s="412">
        <v>2</v>
      </c>
      <c r="E11" s="277"/>
      <c r="F11" s="270">
        <f>ROUND(D11*E11,2)</f>
        <v>0</v>
      </c>
    </row>
    <row r="12" spans="1:15" s="410" customFormat="1" ht="15">
      <c r="A12" s="411"/>
      <c r="B12" s="405" t="s">
        <v>1553</v>
      </c>
      <c r="C12" s="357" t="s">
        <v>489</v>
      </c>
      <c r="D12" s="412">
        <v>2</v>
      </c>
      <c r="E12" s="277"/>
      <c r="F12" s="270">
        <f>ROUND(D12*E12,2)</f>
        <v>0</v>
      </c>
    </row>
    <row r="13" spans="1:15" s="417" customFormat="1" ht="15">
      <c r="A13" s="411"/>
      <c r="B13" s="405"/>
      <c r="C13" s="413"/>
      <c r="D13" s="414"/>
      <c r="E13" s="415"/>
      <c r="F13" s="416"/>
    </row>
    <row r="14" spans="1:15" s="417" customFormat="1" ht="51">
      <c r="A14" s="330">
        <f>MAX($A$4:A13)+1</f>
        <v>2</v>
      </c>
      <c r="B14" s="405" t="s">
        <v>1554</v>
      </c>
      <c r="C14" s="413"/>
      <c r="D14" s="418"/>
      <c r="E14" s="419"/>
      <c r="F14" s="420"/>
    </row>
    <row r="15" spans="1:15" s="417" customFormat="1" ht="15">
      <c r="A15" s="411"/>
      <c r="B15" s="405" t="s">
        <v>1555</v>
      </c>
      <c r="C15" s="357" t="s">
        <v>489</v>
      </c>
      <c r="D15" s="412">
        <v>2</v>
      </c>
      <c r="E15" s="277"/>
      <c r="F15" s="270">
        <f>ROUND(D15*E15,2)</f>
        <v>0</v>
      </c>
    </row>
    <row r="16" spans="1:15" s="410" customFormat="1" ht="15">
      <c r="A16" s="421"/>
      <c r="B16" s="405"/>
      <c r="C16" s="413"/>
      <c r="D16" s="418"/>
      <c r="E16" s="419"/>
      <c r="F16" s="420"/>
      <c r="G16" s="422"/>
      <c r="H16" s="422"/>
      <c r="I16" s="422"/>
      <c r="J16" s="422"/>
      <c r="K16" s="422"/>
      <c r="L16" s="422"/>
      <c r="M16" s="422"/>
      <c r="N16" s="422"/>
    </row>
    <row r="17" spans="1:14" s="410" customFormat="1" ht="76.5">
      <c r="A17" s="330">
        <f>MAX($A$4:A16)+1</f>
        <v>3</v>
      </c>
      <c r="B17" s="405" t="s">
        <v>1556</v>
      </c>
      <c r="C17" s="413"/>
      <c r="D17" s="418"/>
      <c r="E17" s="419"/>
      <c r="F17" s="420"/>
      <c r="G17" s="422"/>
      <c r="H17" s="422"/>
      <c r="I17" s="422"/>
      <c r="J17" s="422"/>
      <c r="K17" s="422"/>
      <c r="L17" s="422"/>
      <c r="M17" s="422"/>
      <c r="N17" s="422"/>
    </row>
    <row r="18" spans="1:14" s="410" customFormat="1" ht="15">
      <c r="A18" s="421"/>
      <c r="B18" s="405" t="s">
        <v>1557</v>
      </c>
      <c r="C18" s="357" t="s">
        <v>489</v>
      </c>
      <c r="D18" s="412">
        <v>2</v>
      </c>
      <c r="E18" s="277"/>
      <c r="F18" s="270">
        <f>ROUND(D18*E18,2)</f>
        <v>0</v>
      </c>
      <c r="G18" s="422"/>
      <c r="H18" s="422"/>
      <c r="I18" s="422"/>
      <c r="J18" s="422"/>
      <c r="K18" s="422"/>
      <c r="L18" s="422"/>
      <c r="M18" s="422"/>
      <c r="N18" s="422"/>
    </row>
    <row r="19" spans="1:14" s="410" customFormat="1" ht="15">
      <c r="A19" s="423"/>
      <c r="B19" s="405"/>
      <c r="C19" s="414"/>
      <c r="D19" s="414"/>
      <c r="E19" s="424"/>
    </row>
    <row r="20" spans="1:14" s="427" customFormat="1" ht="63.75">
      <c r="A20" s="330">
        <f>MAX($A$4:A19)+1</f>
        <v>4</v>
      </c>
      <c r="B20" s="405" t="s">
        <v>1558</v>
      </c>
      <c r="C20" s="413"/>
      <c r="D20" s="425"/>
      <c r="E20" s="426"/>
      <c r="F20" s="410"/>
    </row>
    <row r="21" spans="1:14" s="427" customFormat="1" ht="15">
      <c r="A21" s="411"/>
      <c r="B21" s="405" t="s">
        <v>1559</v>
      </c>
      <c r="C21" s="357" t="s">
        <v>489</v>
      </c>
      <c r="D21" s="412">
        <v>3</v>
      </c>
      <c r="E21" s="277"/>
      <c r="F21" s="270">
        <f>ROUND(D21*E21,2)</f>
        <v>0</v>
      </c>
    </row>
    <row r="22" spans="1:14" s="410" customFormat="1" ht="15">
      <c r="A22" s="421"/>
      <c r="B22" s="405"/>
      <c r="C22" s="413"/>
      <c r="D22" s="418"/>
      <c r="E22" s="419"/>
      <c r="F22" s="420"/>
      <c r="G22" s="422"/>
      <c r="H22" s="422"/>
      <c r="I22" s="422"/>
      <c r="J22" s="422"/>
      <c r="K22" s="422"/>
      <c r="L22" s="422"/>
      <c r="M22" s="422"/>
      <c r="N22" s="422"/>
    </row>
    <row r="23" spans="1:14" s="410" customFormat="1" ht="38.25">
      <c r="A23" s="330">
        <f>MAX($A$4:A22)+1</f>
        <v>5</v>
      </c>
      <c r="B23" s="405" t="s">
        <v>1560</v>
      </c>
      <c r="C23" s="413"/>
      <c r="D23" s="418"/>
      <c r="E23" s="419"/>
      <c r="F23" s="420"/>
      <c r="G23" s="422"/>
      <c r="H23" s="422"/>
      <c r="I23" s="422"/>
      <c r="J23" s="422"/>
      <c r="K23" s="422"/>
      <c r="L23" s="422"/>
      <c r="M23" s="422"/>
      <c r="N23" s="422"/>
    </row>
    <row r="24" spans="1:14" s="410" customFormat="1" ht="15">
      <c r="A24" s="421"/>
      <c r="B24" s="405" t="s">
        <v>1557</v>
      </c>
      <c r="C24" s="357" t="s">
        <v>489</v>
      </c>
      <c r="D24" s="412">
        <v>2</v>
      </c>
      <c r="E24" s="277"/>
      <c r="F24" s="270">
        <f>ROUND(D24*E24,2)</f>
        <v>0</v>
      </c>
      <c r="G24" s="422"/>
      <c r="H24" s="422"/>
      <c r="I24" s="422"/>
      <c r="J24" s="422"/>
      <c r="K24" s="422"/>
      <c r="L24" s="422"/>
      <c r="M24" s="422"/>
      <c r="N24" s="422"/>
    </row>
    <row r="25" spans="1:14" s="410" customFormat="1" ht="15">
      <c r="A25" s="411"/>
      <c r="B25" s="405"/>
      <c r="C25" s="413"/>
      <c r="D25" s="413"/>
      <c r="E25" s="424"/>
      <c r="F25" s="428"/>
    </row>
    <row r="26" spans="1:14" s="358" customFormat="1" ht="38.25">
      <c r="A26" s="330">
        <f>MAX($A$5:A25)+1</f>
        <v>6</v>
      </c>
      <c r="B26" s="398" t="s">
        <v>1561</v>
      </c>
      <c r="C26" s="413"/>
      <c r="D26" s="357"/>
      <c r="E26" s="404"/>
    </row>
    <row r="27" spans="1:14" s="358" customFormat="1">
      <c r="A27" s="429"/>
      <c r="B27" s="398" t="s">
        <v>1562</v>
      </c>
      <c r="C27" s="399" t="s">
        <v>400</v>
      </c>
      <c r="D27" s="399">
        <v>1</v>
      </c>
      <c r="E27" s="304"/>
      <c r="F27" s="270">
        <f>ROUND(D27*E27,2)</f>
        <v>0</v>
      </c>
    </row>
    <row r="28" spans="1:14" s="358" customFormat="1" ht="15">
      <c r="A28" s="429"/>
      <c r="B28" s="398"/>
      <c r="C28" s="413"/>
      <c r="D28" s="412"/>
      <c r="E28" s="430"/>
    </row>
    <row r="29" spans="1:14" s="434" customFormat="1" ht="38.25">
      <c r="A29" s="330">
        <f>MAX($A$5:A28)+1</f>
        <v>7</v>
      </c>
      <c r="B29" s="431" t="s">
        <v>1563</v>
      </c>
      <c r="C29" s="432"/>
      <c r="D29" s="432"/>
      <c r="E29" s="433"/>
    </row>
    <row r="30" spans="1:14" s="434" customFormat="1">
      <c r="A30" s="330"/>
      <c r="B30" s="435" t="s">
        <v>1564</v>
      </c>
      <c r="C30" s="436" t="s">
        <v>489</v>
      </c>
      <c r="D30" s="436">
        <v>7</v>
      </c>
      <c r="E30" s="437"/>
      <c r="F30" s="270">
        <f>ROUND(D30*E30,2)</f>
        <v>0</v>
      </c>
    </row>
    <row r="31" spans="1:14" s="434" customFormat="1">
      <c r="A31" s="330"/>
      <c r="B31" s="435" t="s">
        <v>1565</v>
      </c>
      <c r="C31" s="436" t="s">
        <v>489</v>
      </c>
      <c r="D31" s="436">
        <v>3</v>
      </c>
      <c r="E31" s="437"/>
      <c r="F31" s="270">
        <f>ROUND(D31*E31,2)</f>
        <v>0</v>
      </c>
    </row>
    <row r="32" spans="1:14" s="438" customFormat="1">
      <c r="A32" s="330"/>
      <c r="B32" s="435"/>
      <c r="C32" s="432"/>
      <c r="D32" s="432"/>
      <c r="E32" s="433"/>
      <c r="F32" s="434"/>
    </row>
    <row r="33" spans="1:18" s="443" customFormat="1" ht="25.5">
      <c r="A33" s="330">
        <f>MAX($A$5:A32)+1</f>
        <v>8</v>
      </c>
      <c r="B33" s="439" t="s">
        <v>1566</v>
      </c>
      <c r="C33" s="440"/>
      <c r="D33" s="441"/>
      <c r="E33" s="442"/>
    </row>
    <row r="34" spans="1:18" s="358" customFormat="1">
      <c r="A34" s="444"/>
      <c r="B34" s="398" t="s">
        <v>1567</v>
      </c>
      <c r="C34" s="399" t="s">
        <v>489</v>
      </c>
      <c r="D34" s="399">
        <v>3</v>
      </c>
      <c r="E34" s="304"/>
      <c r="F34" s="270">
        <f>ROUND(D34*E34,2)</f>
        <v>0</v>
      </c>
    </row>
    <row r="35" spans="1:18" s="358" customFormat="1">
      <c r="A35" s="444"/>
      <c r="B35" s="398" t="s">
        <v>1568</v>
      </c>
      <c r="C35" s="399" t="s">
        <v>489</v>
      </c>
      <c r="D35" s="399">
        <v>3</v>
      </c>
      <c r="E35" s="304"/>
      <c r="F35" s="270">
        <f>ROUND(D35*E35,2)</f>
        <v>0</v>
      </c>
    </row>
    <row r="36" spans="1:18" s="358" customFormat="1">
      <c r="A36" s="444"/>
      <c r="B36" s="398" t="s">
        <v>1569</v>
      </c>
      <c r="C36" s="399" t="s">
        <v>489</v>
      </c>
      <c r="D36" s="399">
        <v>1</v>
      </c>
      <c r="E36" s="304"/>
      <c r="F36" s="270">
        <f>ROUND(D36*E36,2)</f>
        <v>0</v>
      </c>
    </row>
    <row r="37" spans="1:18" s="358" customFormat="1" ht="15">
      <c r="A37" s="444"/>
      <c r="B37" s="398"/>
      <c r="C37" s="413"/>
      <c r="D37" s="403"/>
      <c r="E37" s="430"/>
      <c r="G37" s="359"/>
      <c r="H37" s="359"/>
      <c r="I37" s="359"/>
      <c r="J37" s="359"/>
      <c r="K37" s="359"/>
      <c r="L37" s="359"/>
      <c r="M37" s="359"/>
      <c r="N37" s="359"/>
      <c r="O37" s="359"/>
      <c r="P37" s="359"/>
      <c r="Q37" s="359"/>
      <c r="R37" s="359"/>
    </row>
    <row r="38" spans="1:18" s="308" customFormat="1" ht="25.5">
      <c r="A38" s="330">
        <f>MAX($A$5:A37)+1</f>
        <v>9</v>
      </c>
      <c r="B38" s="398" t="s">
        <v>1570</v>
      </c>
      <c r="C38" s="331"/>
      <c r="D38" s="331"/>
      <c r="E38" s="445"/>
      <c r="G38" s="446"/>
      <c r="H38" s="446"/>
      <c r="I38" s="446"/>
      <c r="J38" s="446"/>
      <c r="K38" s="446"/>
      <c r="L38" s="446"/>
      <c r="M38" s="446"/>
      <c r="N38" s="446"/>
    </row>
    <row r="39" spans="1:18" s="308" customFormat="1" ht="102">
      <c r="A39" s="330"/>
      <c r="B39" s="398" t="s">
        <v>1571</v>
      </c>
      <c r="C39" s="331"/>
      <c r="D39" s="331"/>
      <c r="E39" s="445"/>
      <c r="G39" s="446"/>
      <c r="H39" s="446"/>
      <c r="I39" s="446"/>
      <c r="J39" s="446"/>
      <c r="K39" s="446"/>
      <c r="L39" s="446"/>
      <c r="M39" s="446"/>
      <c r="N39" s="446"/>
    </row>
    <row r="40" spans="1:18" s="308" customFormat="1">
      <c r="A40" s="330"/>
      <c r="B40" s="398" t="s">
        <v>1569</v>
      </c>
      <c r="C40" s="399" t="s">
        <v>61</v>
      </c>
      <c r="D40" s="399">
        <v>48</v>
      </c>
      <c r="E40" s="277"/>
      <c r="F40" s="270">
        <f>ROUND(D40*E40,2)</f>
        <v>0</v>
      </c>
      <c r="G40" s="446"/>
      <c r="H40" s="446"/>
      <c r="I40" s="446"/>
      <c r="J40" s="446"/>
      <c r="K40" s="446"/>
      <c r="L40" s="446"/>
      <c r="M40" s="446"/>
      <c r="N40" s="446"/>
    </row>
    <row r="41" spans="1:18" s="308" customFormat="1">
      <c r="A41" s="330"/>
      <c r="B41" s="398"/>
      <c r="C41" s="331"/>
      <c r="D41" s="331"/>
      <c r="E41" s="445"/>
      <c r="G41" s="446"/>
      <c r="H41" s="446"/>
      <c r="I41" s="446"/>
      <c r="J41" s="446"/>
      <c r="K41" s="446"/>
      <c r="L41" s="446"/>
      <c r="M41" s="446"/>
      <c r="N41" s="446"/>
    </row>
    <row r="42" spans="1:18" s="358" customFormat="1" ht="38.25">
      <c r="A42" s="330">
        <f>MAX($A$5:A41)+1</f>
        <v>10</v>
      </c>
      <c r="B42" s="398" t="s">
        <v>1572</v>
      </c>
      <c r="C42" s="413"/>
      <c r="D42" s="357"/>
      <c r="E42" s="404"/>
      <c r="F42" s="270"/>
    </row>
    <row r="43" spans="1:18" s="358" customFormat="1" ht="102">
      <c r="A43" s="447"/>
      <c r="B43" s="398" t="s">
        <v>1571</v>
      </c>
      <c r="C43" s="413"/>
      <c r="D43" s="357"/>
      <c r="E43" s="404"/>
      <c r="G43" s="359"/>
      <c r="H43" s="359"/>
      <c r="I43" s="359"/>
      <c r="J43" s="359"/>
      <c r="K43" s="359"/>
      <c r="L43" s="359"/>
      <c r="M43" s="359"/>
      <c r="N43" s="359"/>
      <c r="O43" s="359"/>
      <c r="P43" s="359"/>
      <c r="Q43" s="359"/>
      <c r="R43" s="359"/>
    </row>
    <row r="44" spans="1:18" s="358" customFormat="1" ht="15">
      <c r="A44" s="429"/>
      <c r="B44" s="398" t="s">
        <v>1573</v>
      </c>
      <c r="C44" s="413"/>
      <c r="D44" s="357"/>
      <c r="E44" s="404"/>
      <c r="G44" s="359"/>
      <c r="H44" s="359"/>
      <c r="I44" s="359"/>
      <c r="J44" s="359"/>
      <c r="K44" s="359"/>
      <c r="L44" s="359"/>
      <c r="M44" s="359"/>
      <c r="N44" s="359"/>
      <c r="O44" s="359"/>
      <c r="P44" s="359"/>
      <c r="Q44" s="359"/>
      <c r="R44" s="359"/>
    </row>
    <row r="45" spans="1:18" s="358" customFormat="1">
      <c r="A45" s="447"/>
      <c r="B45" s="398" t="s">
        <v>1574</v>
      </c>
      <c r="C45" s="399" t="s">
        <v>61</v>
      </c>
      <c r="D45" s="399">
        <v>57</v>
      </c>
      <c r="E45" s="304"/>
      <c r="F45" s="270">
        <f>ROUND(D45*E45,2)</f>
        <v>0</v>
      </c>
      <c r="G45" s="359"/>
      <c r="H45" s="359"/>
      <c r="I45" s="359"/>
      <c r="J45" s="359"/>
      <c r="K45" s="359"/>
      <c r="L45" s="359"/>
      <c r="M45" s="359"/>
      <c r="N45" s="359"/>
      <c r="O45" s="359"/>
      <c r="P45" s="359"/>
      <c r="Q45" s="359"/>
      <c r="R45" s="359"/>
    </row>
    <row r="46" spans="1:18" s="358" customFormat="1">
      <c r="A46" s="447"/>
      <c r="B46" s="398" t="s">
        <v>1575</v>
      </c>
      <c r="C46" s="399" t="s">
        <v>61</v>
      </c>
      <c r="D46" s="399">
        <v>102</v>
      </c>
      <c r="E46" s="304"/>
      <c r="F46" s="270">
        <f>ROUND(D46*E46,2)</f>
        <v>0</v>
      </c>
      <c r="G46" s="359"/>
      <c r="H46" s="359"/>
      <c r="I46" s="359"/>
      <c r="J46" s="359"/>
      <c r="K46" s="359"/>
      <c r="L46" s="359"/>
      <c r="M46" s="359"/>
      <c r="N46" s="359"/>
      <c r="O46" s="359"/>
      <c r="P46" s="359"/>
      <c r="Q46" s="359"/>
      <c r="R46" s="359"/>
    </row>
    <row r="47" spans="1:18" s="358" customFormat="1" ht="15">
      <c r="A47" s="447"/>
      <c r="B47" s="398"/>
      <c r="C47" s="413"/>
      <c r="D47" s="357"/>
      <c r="E47" s="404"/>
      <c r="F47" s="270"/>
      <c r="G47" s="359"/>
      <c r="H47" s="359"/>
      <c r="I47" s="359"/>
      <c r="J47" s="359"/>
      <c r="K47" s="359"/>
      <c r="L47" s="359"/>
      <c r="M47" s="359"/>
      <c r="N47" s="359"/>
      <c r="O47" s="359"/>
      <c r="P47" s="359"/>
      <c r="Q47" s="359"/>
      <c r="R47" s="359"/>
    </row>
    <row r="48" spans="1:18" s="358" customFormat="1" ht="153">
      <c r="A48" s="330">
        <f>MAX($A$5:A47)+1</f>
        <v>11</v>
      </c>
      <c r="B48" s="398" t="s">
        <v>1576</v>
      </c>
      <c r="C48" s="413"/>
      <c r="D48" s="357"/>
      <c r="E48" s="332"/>
      <c r="G48" s="359"/>
      <c r="H48" s="359"/>
      <c r="I48" s="359"/>
      <c r="J48" s="359"/>
      <c r="K48" s="359"/>
      <c r="L48" s="359"/>
      <c r="M48" s="359"/>
      <c r="N48" s="359"/>
      <c r="O48" s="359"/>
      <c r="P48" s="359"/>
      <c r="Q48" s="359"/>
      <c r="R48" s="359"/>
    </row>
    <row r="49" spans="1:256" s="358" customFormat="1" ht="15">
      <c r="A49" s="444"/>
      <c r="B49" s="398" t="s">
        <v>1577</v>
      </c>
      <c r="C49" s="413"/>
      <c r="D49" s="357"/>
      <c r="E49" s="332"/>
      <c r="G49" s="359"/>
      <c r="H49" s="359"/>
      <c r="I49" s="359"/>
      <c r="J49" s="359"/>
      <c r="K49" s="359"/>
      <c r="L49" s="359"/>
      <c r="M49" s="359"/>
      <c r="N49" s="359"/>
      <c r="O49" s="359"/>
      <c r="P49" s="359"/>
      <c r="Q49" s="359"/>
      <c r="R49" s="359"/>
    </row>
    <row r="50" spans="1:256" s="358" customFormat="1" ht="15">
      <c r="A50" s="444"/>
      <c r="B50" s="398" t="s">
        <v>1578</v>
      </c>
      <c r="C50" s="413"/>
      <c r="D50" s="403"/>
      <c r="E50" s="404"/>
      <c r="G50" s="359"/>
      <c r="H50" s="359"/>
      <c r="I50" s="359"/>
      <c r="J50" s="359"/>
      <c r="K50" s="359"/>
      <c r="L50" s="359"/>
      <c r="M50" s="359"/>
      <c r="N50" s="359"/>
      <c r="O50" s="359"/>
      <c r="P50" s="359"/>
      <c r="Q50" s="359"/>
      <c r="R50" s="359"/>
    </row>
    <row r="51" spans="1:256" s="358" customFormat="1">
      <c r="A51" s="447"/>
      <c r="B51" s="398" t="s">
        <v>1574</v>
      </c>
      <c r="C51" s="399" t="s">
        <v>61</v>
      </c>
      <c r="D51" s="399">
        <v>57</v>
      </c>
      <c r="E51" s="304"/>
      <c r="F51" s="270">
        <f>ROUND(D51*E51,2)</f>
        <v>0</v>
      </c>
      <c r="G51" s="359"/>
      <c r="H51" s="359"/>
      <c r="I51" s="359"/>
      <c r="J51" s="359"/>
      <c r="K51" s="359"/>
      <c r="L51" s="359"/>
      <c r="M51" s="359"/>
      <c r="N51" s="359"/>
      <c r="O51" s="359"/>
      <c r="P51" s="359"/>
      <c r="Q51" s="359"/>
      <c r="R51" s="359"/>
    </row>
    <row r="52" spans="1:256" s="358" customFormat="1">
      <c r="A52" s="447"/>
      <c r="B52" s="398" t="s">
        <v>1575</v>
      </c>
      <c r="C52" s="399" t="s">
        <v>61</v>
      </c>
      <c r="D52" s="399">
        <v>102</v>
      </c>
      <c r="E52" s="304"/>
      <c r="F52" s="270">
        <f>ROUND(D52*E52,2)</f>
        <v>0</v>
      </c>
      <c r="G52" s="359"/>
      <c r="H52" s="359"/>
      <c r="I52" s="359"/>
      <c r="J52" s="359"/>
      <c r="K52" s="359"/>
      <c r="L52" s="359"/>
      <c r="M52" s="359"/>
      <c r="N52" s="359"/>
      <c r="O52" s="359"/>
      <c r="P52" s="359"/>
      <c r="Q52" s="359"/>
      <c r="R52" s="359"/>
    </row>
    <row r="53" spans="1:256" s="358" customFormat="1" ht="15">
      <c r="A53" s="447"/>
      <c r="B53" s="398"/>
      <c r="C53" s="413"/>
      <c r="D53" s="357"/>
      <c r="E53" s="404"/>
      <c r="F53" s="270"/>
    </row>
    <row r="54" spans="1:256" s="358" customFormat="1" ht="51">
      <c r="A54" s="330">
        <f>MAX($A$5:A53)+1</f>
        <v>12</v>
      </c>
      <c r="B54" s="398" t="s">
        <v>1579</v>
      </c>
      <c r="C54" s="413"/>
      <c r="D54" s="403"/>
      <c r="E54" s="404"/>
      <c r="G54" s="359"/>
      <c r="H54" s="359"/>
      <c r="I54" s="359"/>
      <c r="J54" s="359"/>
    </row>
    <row r="55" spans="1:256" s="358" customFormat="1" ht="15">
      <c r="A55" s="444"/>
      <c r="B55" s="398" t="s">
        <v>1580</v>
      </c>
      <c r="C55" s="413"/>
      <c r="D55" s="403"/>
      <c r="E55" s="404"/>
      <c r="G55" s="359"/>
      <c r="H55" s="359"/>
      <c r="I55" s="359"/>
      <c r="J55" s="359"/>
      <c r="K55" s="359"/>
      <c r="L55" s="359"/>
      <c r="M55" s="359"/>
      <c r="N55" s="359"/>
      <c r="O55" s="359"/>
      <c r="P55" s="359"/>
      <c r="Q55" s="359"/>
      <c r="R55" s="359"/>
    </row>
    <row r="56" spans="1:256" s="358" customFormat="1">
      <c r="A56" s="444"/>
      <c r="B56" s="398" t="s">
        <v>1581</v>
      </c>
      <c r="C56" s="399" t="s">
        <v>489</v>
      </c>
      <c r="D56" s="399">
        <v>1</v>
      </c>
      <c r="E56" s="304"/>
      <c r="F56" s="270">
        <f>ROUND(D56*E56,2)</f>
        <v>0</v>
      </c>
      <c r="G56" s="359"/>
      <c r="H56" s="359"/>
      <c r="I56" s="359"/>
      <c r="J56" s="359"/>
      <c r="K56" s="359"/>
      <c r="L56" s="359"/>
      <c r="M56" s="359"/>
      <c r="N56" s="359"/>
      <c r="O56" s="359"/>
      <c r="P56" s="359"/>
      <c r="Q56" s="359"/>
      <c r="R56" s="359"/>
    </row>
    <row r="57" spans="1:256" s="358" customFormat="1" ht="15">
      <c r="A57" s="447"/>
      <c r="B57" s="398"/>
      <c r="C57" s="413"/>
      <c r="D57" s="357"/>
      <c r="E57" s="404"/>
      <c r="F57" s="270"/>
    </row>
    <row r="58" spans="1:256" s="358" customFormat="1" ht="51">
      <c r="A58" s="330">
        <f>MAX($A$5:A57)+1</f>
        <v>13</v>
      </c>
      <c r="B58" s="398" t="s">
        <v>1582</v>
      </c>
      <c r="C58" s="413"/>
      <c r="D58" s="403"/>
      <c r="E58" s="404"/>
      <c r="G58" s="359"/>
      <c r="H58" s="359"/>
      <c r="I58" s="359"/>
      <c r="J58" s="359"/>
    </row>
    <row r="59" spans="1:256" s="358" customFormat="1" ht="15">
      <c r="A59" s="444"/>
      <c r="B59" s="398" t="s">
        <v>1580</v>
      </c>
      <c r="C59" s="413"/>
      <c r="D59" s="403"/>
      <c r="E59" s="404"/>
      <c r="G59" s="359"/>
      <c r="H59" s="359"/>
      <c r="I59" s="359"/>
      <c r="J59" s="359"/>
      <c r="K59" s="359"/>
      <c r="L59" s="359"/>
      <c r="M59" s="359"/>
      <c r="N59" s="359"/>
      <c r="O59" s="359"/>
      <c r="P59" s="359"/>
      <c r="Q59" s="359"/>
      <c r="R59" s="359"/>
    </row>
    <row r="60" spans="1:256" s="358" customFormat="1">
      <c r="A60" s="444"/>
      <c r="B60" s="398" t="s">
        <v>1583</v>
      </c>
      <c r="C60" s="399" t="s">
        <v>489</v>
      </c>
      <c r="D60" s="399">
        <v>1</v>
      </c>
      <c r="E60" s="304"/>
      <c r="F60" s="270">
        <f>ROUND(D60*E60,2)</f>
        <v>0</v>
      </c>
      <c r="G60" s="359"/>
      <c r="H60" s="359"/>
      <c r="I60" s="359"/>
      <c r="J60" s="359"/>
      <c r="K60" s="359"/>
      <c r="L60" s="359"/>
      <c r="M60" s="359"/>
      <c r="N60" s="359"/>
      <c r="O60" s="359"/>
      <c r="P60" s="359"/>
      <c r="Q60" s="359"/>
      <c r="R60" s="359"/>
    </row>
    <row r="61" spans="1:256">
      <c r="A61" s="448"/>
      <c r="B61" s="371"/>
      <c r="C61" s="449"/>
      <c r="D61" s="449"/>
      <c r="E61" s="450"/>
      <c r="F61" s="451"/>
      <c r="G61" s="244"/>
      <c r="H61" s="244"/>
      <c r="I61" s="244"/>
      <c r="J61" s="244"/>
      <c r="K61" s="244"/>
      <c r="L61" s="244"/>
      <c r="M61" s="244"/>
      <c r="N61" s="244"/>
      <c r="O61" s="244"/>
    </row>
    <row r="62" spans="1:256" s="358" customFormat="1" ht="51">
      <c r="A62" s="330">
        <f>MAX($A$5:A61)+1</f>
        <v>14</v>
      </c>
      <c r="B62" s="398" t="s">
        <v>1584</v>
      </c>
      <c r="C62" s="441"/>
      <c r="D62" s="357"/>
      <c r="E62" s="452"/>
      <c r="F62" s="443"/>
    </row>
    <row r="63" spans="1:256" s="443" customFormat="1">
      <c r="A63" s="273"/>
      <c r="B63" s="398" t="s">
        <v>1585</v>
      </c>
      <c r="C63" s="441"/>
      <c r="D63" s="357"/>
      <c r="E63" s="452"/>
      <c r="IV63" s="244"/>
    </row>
    <row r="64" spans="1:256" s="358" customFormat="1">
      <c r="A64" s="330"/>
      <c r="B64" s="398" t="s">
        <v>1586</v>
      </c>
      <c r="C64" s="441"/>
      <c r="D64" s="357"/>
      <c r="E64" s="452"/>
      <c r="F64" s="443"/>
      <c r="IV64" s="244"/>
    </row>
    <row r="65" spans="1:14" s="358" customFormat="1">
      <c r="A65" s="330"/>
      <c r="B65" s="398" t="s">
        <v>1587</v>
      </c>
      <c r="C65" s="399" t="s">
        <v>61</v>
      </c>
      <c r="D65" s="453">
        <v>21</v>
      </c>
      <c r="E65" s="304"/>
      <c r="F65" s="270">
        <f>ROUND(D65*E65,2)</f>
        <v>0</v>
      </c>
    </row>
    <row r="66" spans="1:14" s="358" customFormat="1">
      <c r="A66" s="330"/>
      <c r="B66" s="398" t="s">
        <v>1588</v>
      </c>
      <c r="C66" s="399" t="s">
        <v>61</v>
      </c>
      <c r="D66" s="453">
        <v>18</v>
      </c>
      <c r="E66" s="304"/>
      <c r="F66" s="270">
        <f>ROUND(D66*E66,2)</f>
        <v>0</v>
      </c>
    </row>
    <row r="67" spans="1:14" s="358" customFormat="1">
      <c r="A67" s="330"/>
      <c r="B67" s="398" t="s">
        <v>1589</v>
      </c>
      <c r="C67" s="399" t="s">
        <v>61</v>
      </c>
      <c r="D67" s="453">
        <v>16</v>
      </c>
      <c r="E67" s="304"/>
      <c r="F67" s="270">
        <f>ROUND(D67*E67,2)</f>
        <v>0</v>
      </c>
    </row>
    <row r="68" spans="1:14" s="358" customFormat="1">
      <c r="A68" s="330"/>
      <c r="B68" s="398" t="s">
        <v>1590</v>
      </c>
      <c r="C68" s="399" t="s">
        <v>61</v>
      </c>
      <c r="D68" s="453">
        <v>238</v>
      </c>
      <c r="E68" s="304"/>
      <c r="F68" s="270">
        <f>ROUND(D68*E68,2)</f>
        <v>0</v>
      </c>
    </row>
    <row r="69" spans="1:14" s="358" customFormat="1">
      <c r="A69" s="330"/>
      <c r="B69" s="398"/>
      <c r="C69" s="357"/>
      <c r="D69" s="357"/>
      <c r="E69" s="332"/>
    </row>
    <row r="70" spans="1:14" s="325" customFormat="1" ht="51">
      <c r="A70" s="330">
        <f>MAX($A$5:A69)+1</f>
        <v>15</v>
      </c>
      <c r="B70" s="371" t="s">
        <v>1591</v>
      </c>
      <c r="C70" s="357"/>
      <c r="D70" s="403"/>
      <c r="E70" s="404"/>
      <c r="F70" s="358"/>
    </row>
    <row r="71" spans="1:14" s="443" customFormat="1">
      <c r="A71" s="330"/>
      <c r="B71" s="371" t="s">
        <v>1592</v>
      </c>
      <c r="C71" s="399" t="s">
        <v>61</v>
      </c>
      <c r="D71" s="399">
        <v>6</v>
      </c>
      <c r="E71" s="277"/>
      <c r="F71" s="270">
        <f>ROUND(D71*E71,2)</f>
        <v>0</v>
      </c>
    </row>
    <row r="72" spans="1:14" s="443" customFormat="1">
      <c r="A72" s="330"/>
      <c r="B72" s="371" t="s">
        <v>1593</v>
      </c>
      <c r="C72" s="399" t="s">
        <v>61</v>
      </c>
      <c r="D72" s="399">
        <v>38</v>
      </c>
      <c r="E72" s="277"/>
      <c r="F72" s="270">
        <f>ROUND(D72*E72,2)</f>
        <v>0</v>
      </c>
    </row>
    <row r="73" spans="1:14" s="443" customFormat="1">
      <c r="A73" s="330"/>
      <c r="B73" s="371"/>
      <c r="C73" s="357"/>
      <c r="D73" s="403"/>
      <c r="E73" s="404"/>
      <c r="F73" s="358"/>
    </row>
    <row r="74" spans="1:14" s="358" customFormat="1" ht="25.5">
      <c r="A74" s="330">
        <f>MAX($A$5:$A73)+1</f>
        <v>16</v>
      </c>
      <c r="B74" s="405" t="s">
        <v>1594</v>
      </c>
      <c r="C74" s="357"/>
      <c r="D74" s="412"/>
      <c r="E74" s="430"/>
      <c r="G74" s="359"/>
      <c r="H74" s="359"/>
      <c r="I74" s="359"/>
      <c r="J74" s="359"/>
      <c r="K74" s="359"/>
      <c r="L74" s="359"/>
      <c r="M74" s="359"/>
      <c r="N74" s="359"/>
    </row>
    <row r="75" spans="1:14" s="358" customFormat="1">
      <c r="B75" s="405" t="s">
        <v>1595</v>
      </c>
      <c r="C75" s="357" t="s">
        <v>489</v>
      </c>
      <c r="D75" s="453">
        <v>1</v>
      </c>
      <c r="E75" s="277"/>
      <c r="F75" s="270">
        <f>ROUND(D75*E75,2)</f>
        <v>0</v>
      </c>
      <c r="G75" s="359"/>
      <c r="H75" s="359"/>
      <c r="I75" s="359"/>
      <c r="J75" s="359"/>
      <c r="K75" s="359"/>
      <c r="L75" s="359"/>
      <c r="M75" s="359"/>
      <c r="N75" s="359"/>
    </row>
    <row r="76" spans="1:14" s="358" customFormat="1">
      <c r="B76" s="405"/>
      <c r="C76" s="357"/>
      <c r="D76" s="412"/>
      <c r="E76" s="430"/>
      <c r="G76" s="359"/>
      <c r="H76" s="359"/>
      <c r="I76" s="359"/>
      <c r="J76" s="359"/>
      <c r="K76" s="359"/>
      <c r="L76" s="359"/>
      <c r="M76" s="359"/>
      <c r="N76" s="359"/>
    </row>
    <row r="77" spans="1:14" s="358" customFormat="1" ht="25.5">
      <c r="A77" s="330">
        <f>MAX($A$5:$A76)+1</f>
        <v>17</v>
      </c>
      <c r="B77" s="454" t="s">
        <v>1596</v>
      </c>
      <c r="E77" s="404"/>
    </row>
    <row r="78" spans="1:14" s="358" customFormat="1" ht="63.75">
      <c r="B78" s="454" t="s">
        <v>1597</v>
      </c>
      <c r="E78" s="404"/>
    </row>
    <row r="79" spans="1:14" s="358" customFormat="1" ht="25.5">
      <c r="B79" s="454" t="s">
        <v>1598</v>
      </c>
      <c r="E79" s="404"/>
    </row>
    <row r="80" spans="1:14" s="358" customFormat="1">
      <c r="B80" s="454" t="s">
        <v>1599</v>
      </c>
      <c r="E80" s="404"/>
    </row>
    <row r="81" spans="2:5" s="358" customFormat="1">
      <c r="B81" s="454" t="s">
        <v>1600</v>
      </c>
      <c r="E81" s="404"/>
    </row>
    <row r="82" spans="2:5" s="358" customFormat="1">
      <c r="B82" s="454" t="s">
        <v>1601</v>
      </c>
      <c r="E82" s="404"/>
    </row>
    <row r="83" spans="2:5" s="358" customFormat="1">
      <c r="B83" s="454" t="s">
        <v>1602</v>
      </c>
      <c r="E83" s="404"/>
    </row>
    <row r="84" spans="2:5" s="358" customFormat="1">
      <c r="B84" s="454" t="s">
        <v>1603</v>
      </c>
      <c r="E84" s="404"/>
    </row>
    <row r="85" spans="2:5" s="358" customFormat="1">
      <c r="B85" s="454"/>
      <c r="E85" s="404"/>
    </row>
    <row r="86" spans="2:5" s="358" customFormat="1" ht="25.5">
      <c r="B86" s="454" t="s">
        <v>1604</v>
      </c>
      <c r="E86" s="404"/>
    </row>
    <row r="87" spans="2:5" s="358" customFormat="1">
      <c r="B87" s="454" t="s">
        <v>1605</v>
      </c>
      <c r="E87" s="404"/>
    </row>
    <row r="88" spans="2:5" s="358" customFormat="1">
      <c r="B88" s="454" t="s">
        <v>1606</v>
      </c>
      <c r="E88" s="404"/>
    </row>
    <row r="89" spans="2:5" s="358" customFormat="1">
      <c r="B89" s="454" t="s">
        <v>1607</v>
      </c>
      <c r="E89" s="404"/>
    </row>
    <row r="90" spans="2:5" s="358" customFormat="1">
      <c r="B90" s="454" t="s">
        <v>1608</v>
      </c>
      <c r="E90" s="404"/>
    </row>
    <row r="91" spans="2:5" s="358" customFormat="1">
      <c r="B91" s="454" t="s">
        <v>1609</v>
      </c>
      <c r="E91" s="404"/>
    </row>
    <row r="92" spans="2:5" s="358" customFormat="1">
      <c r="B92" s="454" t="s">
        <v>1610</v>
      </c>
      <c r="E92" s="404"/>
    </row>
    <row r="93" spans="2:5" s="358" customFormat="1">
      <c r="B93" s="454" t="s">
        <v>1611</v>
      </c>
      <c r="E93" s="404"/>
    </row>
    <row r="94" spans="2:5" s="358" customFormat="1">
      <c r="B94" s="454" t="s">
        <v>1612</v>
      </c>
      <c r="E94" s="404"/>
    </row>
    <row r="95" spans="2:5" s="358" customFormat="1">
      <c r="B95" s="454" t="s">
        <v>1613</v>
      </c>
      <c r="E95" s="404"/>
    </row>
    <row r="96" spans="2:5" s="358" customFormat="1">
      <c r="B96" s="454"/>
      <c r="E96" s="404"/>
    </row>
    <row r="97" spans="2:5" s="358" customFormat="1">
      <c r="B97" s="455" t="s">
        <v>1614</v>
      </c>
      <c r="E97" s="404"/>
    </row>
    <row r="98" spans="2:5" s="358" customFormat="1">
      <c r="B98" s="454" t="s">
        <v>1615</v>
      </c>
      <c r="E98" s="404"/>
    </row>
    <row r="99" spans="2:5" s="358" customFormat="1">
      <c r="B99" s="454" t="s">
        <v>1616</v>
      </c>
      <c r="E99" s="404"/>
    </row>
    <row r="100" spans="2:5" s="358" customFormat="1">
      <c r="B100" s="454" t="s">
        <v>1617</v>
      </c>
      <c r="E100" s="404"/>
    </row>
    <row r="101" spans="2:5" s="358" customFormat="1">
      <c r="B101" s="454" t="s">
        <v>1618</v>
      </c>
      <c r="E101" s="404"/>
    </row>
    <row r="102" spans="2:5" s="358" customFormat="1">
      <c r="B102" s="454"/>
      <c r="E102" s="404"/>
    </row>
    <row r="103" spans="2:5" s="358" customFormat="1">
      <c r="B103" s="455" t="s">
        <v>1619</v>
      </c>
      <c r="E103" s="404"/>
    </row>
    <row r="104" spans="2:5" s="358" customFormat="1">
      <c r="B104" s="454" t="s">
        <v>1620</v>
      </c>
      <c r="E104" s="404"/>
    </row>
    <row r="105" spans="2:5" s="358" customFormat="1">
      <c r="B105" s="454" t="s">
        <v>1621</v>
      </c>
      <c r="E105" s="404"/>
    </row>
    <row r="106" spans="2:5" s="358" customFormat="1">
      <c r="B106" s="454" t="s">
        <v>1622</v>
      </c>
      <c r="E106" s="404"/>
    </row>
    <row r="107" spans="2:5" s="358" customFormat="1">
      <c r="B107" s="454" t="s">
        <v>1623</v>
      </c>
      <c r="E107" s="404"/>
    </row>
    <row r="108" spans="2:5" s="358" customFormat="1">
      <c r="B108" s="454" t="s">
        <v>1624</v>
      </c>
      <c r="E108" s="404"/>
    </row>
    <row r="109" spans="2:5" s="358" customFormat="1">
      <c r="B109" s="454" t="s">
        <v>1625</v>
      </c>
      <c r="E109" s="404"/>
    </row>
    <row r="110" spans="2:5" s="358" customFormat="1">
      <c r="B110" s="454" t="s">
        <v>1626</v>
      </c>
      <c r="E110" s="404"/>
    </row>
    <row r="111" spans="2:5" s="358" customFormat="1">
      <c r="B111" s="454" t="s">
        <v>1627</v>
      </c>
      <c r="E111" s="404"/>
    </row>
    <row r="112" spans="2:5" s="358" customFormat="1">
      <c r="B112" s="454" t="s">
        <v>1628</v>
      </c>
      <c r="E112" s="404"/>
    </row>
    <row r="113" spans="1:6" s="358" customFormat="1">
      <c r="B113" s="454" t="s">
        <v>1629</v>
      </c>
      <c r="E113" s="404"/>
    </row>
    <row r="114" spans="1:6" s="358" customFormat="1">
      <c r="B114" s="454"/>
      <c r="E114" s="404"/>
    </row>
    <row r="115" spans="1:6" s="358" customFormat="1">
      <c r="B115" s="455" t="s">
        <v>1630</v>
      </c>
      <c r="E115" s="404"/>
    </row>
    <row r="116" spans="1:6" s="358" customFormat="1">
      <c r="B116" s="454" t="s">
        <v>1631</v>
      </c>
      <c r="E116" s="404"/>
    </row>
    <row r="117" spans="1:6" s="358" customFormat="1">
      <c r="B117" s="454" t="s">
        <v>1632</v>
      </c>
      <c r="E117" s="404"/>
    </row>
    <row r="118" spans="1:6" s="358" customFormat="1">
      <c r="B118" s="454" t="s">
        <v>1633</v>
      </c>
      <c r="E118" s="404"/>
    </row>
    <row r="119" spans="1:6" s="358" customFormat="1">
      <c r="B119" s="454" t="s">
        <v>1634</v>
      </c>
      <c r="E119" s="404"/>
    </row>
    <row r="120" spans="1:6" s="358" customFormat="1">
      <c r="B120" s="454" t="s">
        <v>1635</v>
      </c>
      <c r="E120" s="404"/>
    </row>
    <row r="121" spans="1:6" s="358" customFormat="1">
      <c r="B121" s="454" t="s">
        <v>1636</v>
      </c>
      <c r="E121" s="404"/>
    </row>
    <row r="122" spans="1:6" s="358" customFormat="1">
      <c r="B122" s="454" t="s">
        <v>1637</v>
      </c>
      <c r="E122" s="404"/>
    </row>
    <row r="123" spans="1:6" s="358" customFormat="1">
      <c r="B123" s="454"/>
      <c r="E123" s="404"/>
    </row>
    <row r="124" spans="1:6" s="358" customFormat="1">
      <c r="B124" s="455" t="s">
        <v>1638</v>
      </c>
      <c r="C124" s="357" t="s">
        <v>400</v>
      </c>
      <c r="D124" s="453">
        <v>1</v>
      </c>
      <c r="E124" s="277"/>
      <c r="F124" s="270">
        <f>ROUND(D124*E124,2)</f>
        <v>0</v>
      </c>
    </row>
    <row r="125" spans="1:6" s="358" customFormat="1">
      <c r="A125" s="456"/>
      <c r="B125" s="457"/>
      <c r="C125" s="399"/>
      <c r="D125" s="399"/>
      <c r="E125" s="332"/>
      <c r="F125" s="346"/>
    </row>
    <row r="126" spans="1:6" s="358" customFormat="1" ht="51">
      <c r="A126" s="273">
        <f>MAX($A$4:A125)+1</f>
        <v>18</v>
      </c>
      <c r="B126" s="356" t="s">
        <v>1639</v>
      </c>
      <c r="C126" s="357"/>
      <c r="D126" s="357"/>
      <c r="E126" s="332"/>
      <c r="F126" s="360"/>
    </row>
    <row r="127" spans="1:6" s="358" customFormat="1">
      <c r="A127" s="456"/>
      <c r="B127" s="458" t="s">
        <v>1640</v>
      </c>
      <c r="C127" s="357" t="s">
        <v>61</v>
      </c>
      <c r="D127" s="357">
        <v>38</v>
      </c>
      <c r="E127" s="364"/>
      <c r="F127" s="270">
        <f>ROUND(D127*E127,2)</f>
        <v>0</v>
      </c>
    </row>
    <row r="128" spans="1:6" s="358" customFormat="1">
      <c r="B128" s="459"/>
      <c r="C128" s="399"/>
      <c r="D128" s="399"/>
      <c r="E128" s="404"/>
    </row>
    <row r="129" spans="1:18" s="358" customFormat="1" ht="51">
      <c r="A129" s="273">
        <f>MAX($A$3:A128)+1</f>
        <v>19</v>
      </c>
      <c r="B129" s="405" t="s">
        <v>1641</v>
      </c>
      <c r="C129" s="357"/>
      <c r="D129" s="412"/>
      <c r="E129" s="430"/>
      <c r="G129" s="359"/>
      <c r="H129" s="359"/>
      <c r="I129" s="359"/>
      <c r="J129" s="359"/>
      <c r="K129" s="359"/>
      <c r="L129" s="359"/>
      <c r="M129" s="359"/>
      <c r="N129" s="359"/>
      <c r="O129" s="359"/>
    </row>
    <row r="130" spans="1:18" s="358" customFormat="1">
      <c r="B130" s="405" t="s">
        <v>1642</v>
      </c>
      <c r="C130" s="357"/>
      <c r="D130" s="412"/>
      <c r="E130" s="430"/>
      <c r="G130" s="359"/>
      <c r="H130" s="359"/>
      <c r="I130" s="359"/>
      <c r="J130" s="359"/>
      <c r="K130" s="359"/>
      <c r="L130" s="359"/>
      <c r="M130" s="359"/>
      <c r="N130" s="359"/>
      <c r="O130" s="359"/>
    </row>
    <row r="131" spans="1:18" s="358" customFormat="1">
      <c r="B131" s="405" t="s">
        <v>1643</v>
      </c>
      <c r="C131" s="460" t="s">
        <v>489</v>
      </c>
      <c r="D131" s="453">
        <v>2</v>
      </c>
      <c r="E131" s="277"/>
      <c r="F131" s="270">
        <f>ROUND(D131*E131,2)</f>
        <v>0</v>
      </c>
      <c r="G131" s="359"/>
      <c r="H131" s="359"/>
      <c r="I131" s="359"/>
      <c r="J131" s="359"/>
      <c r="K131" s="359"/>
      <c r="L131" s="359"/>
      <c r="M131" s="359"/>
      <c r="N131" s="359"/>
      <c r="O131" s="359"/>
    </row>
    <row r="132" spans="1:18" s="461" customFormat="1" ht="14.25">
      <c r="A132" s="358"/>
      <c r="B132" s="454"/>
      <c r="C132" s="357"/>
      <c r="D132" s="357"/>
      <c r="E132" s="332"/>
      <c r="F132" s="358"/>
    </row>
    <row r="133" spans="1:18" s="358" customFormat="1" ht="38.25">
      <c r="A133" s="273">
        <f>MAX($A$3:A132)+1</f>
        <v>20</v>
      </c>
      <c r="B133" s="398" t="s">
        <v>1644</v>
      </c>
      <c r="C133" s="413"/>
      <c r="D133" s="357"/>
      <c r="E133" s="404"/>
      <c r="G133" s="359"/>
      <c r="H133" s="359"/>
      <c r="I133" s="359"/>
      <c r="J133" s="359"/>
      <c r="K133" s="359"/>
      <c r="L133" s="359"/>
      <c r="M133" s="359"/>
      <c r="N133" s="359"/>
      <c r="O133" s="359"/>
      <c r="P133" s="359"/>
      <c r="Q133" s="359"/>
      <c r="R133" s="359"/>
    </row>
    <row r="134" spans="1:18" s="358" customFormat="1">
      <c r="A134" s="444"/>
      <c r="B134" s="398" t="s">
        <v>1645</v>
      </c>
      <c r="C134" s="399" t="s">
        <v>489</v>
      </c>
      <c r="D134" s="399">
        <v>3</v>
      </c>
      <c r="E134" s="304"/>
      <c r="F134" s="270">
        <f>ROUND(D134*E134,2)</f>
        <v>0</v>
      </c>
      <c r="G134" s="359"/>
      <c r="H134" s="359"/>
      <c r="I134" s="359"/>
      <c r="J134" s="359"/>
      <c r="K134" s="359"/>
      <c r="L134" s="359"/>
      <c r="M134" s="359"/>
      <c r="N134" s="359"/>
      <c r="O134" s="359"/>
      <c r="P134" s="359"/>
      <c r="Q134" s="359"/>
      <c r="R134" s="359"/>
    </row>
    <row r="135" spans="1:18" s="358" customFormat="1">
      <c r="A135" s="444"/>
      <c r="B135" s="398" t="s">
        <v>1646</v>
      </c>
      <c r="C135" s="399" t="s">
        <v>489</v>
      </c>
      <c r="D135" s="399">
        <v>2</v>
      </c>
      <c r="E135" s="304"/>
      <c r="F135" s="270">
        <f>ROUND(D135*E135,2)</f>
        <v>0</v>
      </c>
      <c r="G135" s="359"/>
      <c r="H135" s="359"/>
      <c r="I135" s="359"/>
      <c r="J135" s="359"/>
      <c r="K135" s="359"/>
      <c r="L135" s="359"/>
      <c r="M135" s="359"/>
      <c r="N135" s="359"/>
      <c r="O135" s="359"/>
      <c r="P135" s="359"/>
      <c r="Q135" s="359"/>
      <c r="R135" s="359"/>
    </row>
    <row r="136" spans="1:18" s="358" customFormat="1" ht="15">
      <c r="A136" s="444"/>
      <c r="B136" s="398"/>
      <c r="C136" s="413"/>
      <c r="D136" s="357"/>
      <c r="E136" s="404"/>
      <c r="G136" s="359"/>
      <c r="H136" s="359"/>
      <c r="I136" s="359"/>
      <c r="J136" s="359"/>
      <c r="K136" s="359"/>
      <c r="L136" s="359"/>
      <c r="M136" s="359"/>
      <c r="N136" s="359"/>
      <c r="O136" s="359"/>
      <c r="P136" s="359"/>
      <c r="Q136" s="359"/>
      <c r="R136" s="359"/>
    </row>
    <row r="137" spans="1:18" s="461" customFormat="1" ht="89.25">
      <c r="A137" s="330">
        <f>MAX($A$5:$A136)+1</f>
        <v>21</v>
      </c>
      <c r="B137" s="398" t="s">
        <v>1647</v>
      </c>
      <c r="C137" s="331"/>
      <c r="D137" s="462"/>
      <c r="E137" s="445"/>
      <c r="F137" s="308"/>
    </row>
    <row r="138" spans="1:18" s="461" customFormat="1" ht="14.25">
      <c r="A138" s="308"/>
      <c r="B138" s="398" t="s">
        <v>1648</v>
      </c>
      <c r="C138" s="331"/>
      <c r="D138" s="462"/>
      <c r="E138" s="445"/>
      <c r="F138" s="308"/>
    </row>
    <row r="139" spans="1:18" s="461" customFormat="1" ht="14.25">
      <c r="A139" s="308"/>
      <c r="B139" s="398" t="s">
        <v>1649</v>
      </c>
      <c r="C139" s="331"/>
      <c r="D139" s="462"/>
      <c r="E139" s="445"/>
      <c r="F139" s="308"/>
    </row>
    <row r="140" spans="1:18" s="461" customFormat="1" ht="14.25">
      <c r="A140" s="308"/>
      <c r="B140" s="398" t="s">
        <v>1650</v>
      </c>
      <c r="C140" s="331"/>
      <c r="D140" s="462"/>
      <c r="E140" s="445"/>
      <c r="F140" s="308"/>
    </row>
    <row r="141" spans="1:18" s="461" customFormat="1" ht="14.25">
      <c r="A141" s="308"/>
      <c r="B141" s="398" t="s">
        <v>1651</v>
      </c>
      <c r="C141" s="331"/>
      <c r="D141" s="462"/>
      <c r="E141" s="445"/>
      <c r="F141" s="308"/>
    </row>
    <row r="142" spans="1:18" s="461" customFormat="1" ht="14.25">
      <c r="A142" s="308"/>
      <c r="B142" s="398" t="s">
        <v>1652</v>
      </c>
      <c r="C142" s="331"/>
      <c r="D142" s="462"/>
      <c r="E142" s="445"/>
      <c r="F142" s="308"/>
    </row>
    <row r="143" spans="1:18" s="461" customFormat="1" ht="14.25">
      <c r="A143" s="308"/>
      <c r="B143" s="398" t="s">
        <v>1653</v>
      </c>
      <c r="C143" s="331"/>
      <c r="D143" s="462"/>
      <c r="E143" s="445"/>
      <c r="F143" s="308"/>
    </row>
    <row r="144" spans="1:18" s="461" customFormat="1" ht="14.25">
      <c r="A144" s="308"/>
      <c r="B144" s="398" t="s">
        <v>1654</v>
      </c>
      <c r="C144" s="399" t="s">
        <v>489</v>
      </c>
      <c r="D144" s="399">
        <v>1</v>
      </c>
      <c r="E144" s="304"/>
      <c r="F144" s="270">
        <f>ROUND(D144*E144,2)</f>
        <v>0</v>
      </c>
    </row>
    <row r="145" spans="1:10" s="461" customFormat="1" ht="14.25">
      <c r="A145" s="308"/>
      <c r="B145" s="398" t="s">
        <v>1655</v>
      </c>
      <c r="C145" s="399" t="s">
        <v>489</v>
      </c>
      <c r="D145" s="399">
        <v>4</v>
      </c>
      <c r="E145" s="304"/>
      <c r="F145" s="270">
        <f>ROUND(D145*E145,2)</f>
        <v>0</v>
      </c>
    </row>
    <row r="146" spans="1:10" s="461" customFormat="1" ht="14.25">
      <c r="A146" s="308"/>
      <c r="B146" s="398" t="s">
        <v>1656</v>
      </c>
      <c r="C146" s="399" t="s">
        <v>489</v>
      </c>
      <c r="D146" s="399">
        <v>1</v>
      </c>
      <c r="E146" s="304"/>
      <c r="F146" s="270">
        <f>ROUND(D146*E146,2)</f>
        <v>0</v>
      </c>
    </row>
    <row r="147" spans="1:10" s="358" customFormat="1">
      <c r="B147" s="454"/>
      <c r="C147" s="357"/>
      <c r="D147" s="357"/>
      <c r="E147" s="332"/>
      <c r="F147" s="360"/>
    </row>
    <row r="148" spans="1:10" s="427" customFormat="1" ht="38.25">
      <c r="A148" s="330">
        <f>MAX($A$5:A147)+1</f>
        <v>22</v>
      </c>
      <c r="B148" s="371" t="s">
        <v>1657</v>
      </c>
      <c r="C148" s="399" t="s">
        <v>1452</v>
      </c>
      <c r="D148" s="399">
        <v>1</v>
      </c>
      <c r="E148" s="277"/>
      <c r="F148" s="270">
        <f>ROUND(D148*E148,2)</f>
        <v>0</v>
      </c>
    </row>
    <row r="149" spans="1:10" s="358" customFormat="1">
      <c r="B149" s="454"/>
      <c r="C149" s="357"/>
      <c r="D149" s="357"/>
      <c r="E149" s="332"/>
      <c r="F149" s="360"/>
    </row>
    <row r="150" spans="1:10" s="427" customFormat="1" ht="51">
      <c r="A150" s="330">
        <f>MAX($A$5:A149)+1</f>
        <v>23</v>
      </c>
      <c r="B150" s="371" t="s">
        <v>1658</v>
      </c>
      <c r="C150" s="399" t="s">
        <v>1452</v>
      </c>
      <c r="D150" s="399">
        <v>1</v>
      </c>
      <c r="E150" s="277"/>
      <c r="F150" s="270">
        <f>ROUND(D150*E150,2)</f>
        <v>0</v>
      </c>
    </row>
    <row r="151" spans="1:10" s="358" customFormat="1">
      <c r="B151" s="454"/>
      <c r="C151" s="357"/>
      <c r="D151" s="357"/>
      <c r="E151" s="332"/>
      <c r="F151" s="360"/>
    </row>
    <row r="152" spans="1:10" s="427" customFormat="1" ht="51">
      <c r="A152" s="330">
        <f>MAX($A$5:A151)+1</f>
        <v>24</v>
      </c>
      <c r="B152" s="371" t="s">
        <v>1659</v>
      </c>
      <c r="C152" s="399" t="s">
        <v>1452</v>
      </c>
      <c r="D152" s="399">
        <v>1</v>
      </c>
      <c r="E152" s="277"/>
      <c r="F152" s="270">
        <f>ROUND(D152*E152,2)</f>
        <v>0</v>
      </c>
    </row>
    <row r="153" spans="1:10" s="358" customFormat="1">
      <c r="B153" s="454"/>
      <c r="C153" s="357"/>
      <c r="D153" s="357"/>
      <c r="E153" s="332"/>
      <c r="F153" s="360"/>
    </row>
    <row r="154" spans="1:10" s="427" customFormat="1" ht="25.5">
      <c r="A154" s="330">
        <f>MAX($A$5:A153)+1</f>
        <v>25</v>
      </c>
      <c r="B154" s="371" t="s">
        <v>1534</v>
      </c>
      <c r="E154" s="463"/>
    </row>
    <row r="155" spans="1:10" s="427" customFormat="1">
      <c r="A155" s="330"/>
      <c r="B155" s="374" t="s">
        <v>1535</v>
      </c>
      <c r="C155" s="399" t="s">
        <v>489</v>
      </c>
      <c r="D155" s="399">
        <v>3</v>
      </c>
      <c r="E155" s="277"/>
      <c r="F155" s="270">
        <f>ROUND(D155*E155,2)</f>
        <v>0</v>
      </c>
    </row>
    <row r="156" spans="1:10" s="427" customFormat="1">
      <c r="A156" s="330"/>
      <c r="B156" s="374" t="s">
        <v>1660</v>
      </c>
      <c r="C156" s="399" t="s">
        <v>489</v>
      </c>
      <c r="D156" s="399">
        <v>6</v>
      </c>
      <c r="E156" s="277"/>
      <c r="F156" s="270">
        <f>ROUND(D156*E156,2)</f>
        <v>0</v>
      </c>
    </row>
    <row r="157" spans="1:10" s="358" customFormat="1">
      <c r="B157" s="454"/>
      <c r="C157" s="357"/>
      <c r="D157" s="357"/>
      <c r="E157" s="332"/>
      <c r="F157" s="360"/>
    </row>
    <row r="158" spans="1:10" s="427" customFormat="1" ht="25.5">
      <c r="A158" s="330">
        <f>MAX($A$5:A157)+1</f>
        <v>26</v>
      </c>
      <c r="B158" s="371" t="s">
        <v>1661</v>
      </c>
      <c r="C158" s="399" t="s">
        <v>502</v>
      </c>
      <c r="D158" s="399">
        <v>9</v>
      </c>
      <c r="E158" s="277"/>
      <c r="F158" s="346">
        <f>ROUND(E158*D158,2)</f>
        <v>0</v>
      </c>
    </row>
    <row r="159" spans="1:10" s="358" customFormat="1">
      <c r="A159" s="456"/>
      <c r="B159" s="464"/>
      <c r="C159" s="399"/>
      <c r="D159" s="399"/>
      <c r="E159" s="332"/>
      <c r="F159" s="360"/>
      <c r="G159" s="399"/>
      <c r="H159" s="360"/>
      <c r="I159" s="360"/>
      <c r="J159" s="465"/>
    </row>
    <row r="160" spans="1:10" s="358" customFormat="1" ht="25.5">
      <c r="A160" s="273">
        <f>MAX($A$4:A159)+1</f>
        <v>27</v>
      </c>
      <c r="B160" s="464" t="s">
        <v>1545</v>
      </c>
      <c r="C160" s="466">
        <v>0.1</v>
      </c>
      <c r="D160" s="399"/>
      <c r="E160" s="332"/>
      <c r="F160" s="346">
        <f>ROUND(C160*SUM(F5:F158),2)</f>
        <v>0</v>
      </c>
      <c r="G160" s="399"/>
      <c r="H160" s="360"/>
      <c r="I160" s="270"/>
      <c r="J160" s="465"/>
    </row>
    <row r="161" spans="1:6" s="427" customFormat="1">
      <c r="A161" s="330"/>
      <c r="B161" s="371"/>
      <c r="C161" s="399"/>
      <c r="D161" s="399"/>
      <c r="E161" s="404"/>
      <c r="F161" s="358"/>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O367"/>
  <sheetViews>
    <sheetView zoomScale="120" zoomScaleNormal="120" zoomScaleSheetLayoutView="85" workbookViewId="0">
      <pane ySplit="3" topLeftCell="A4" activePane="bottomLeft" state="frozen"/>
      <selection activeCell="E6" sqref="E6"/>
      <selection pane="bottomLeft" activeCell="E6" sqref="E6"/>
    </sheetView>
  </sheetViews>
  <sheetFormatPr defaultColWidth="9" defaultRowHeight="12.75"/>
  <cols>
    <col min="1" max="1" width="6.7109375" style="244" customWidth="1"/>
    <col min="2" max="2" width="56.28515625" style="280" customWidth="1"/>
    <col min="3" max="4" width="7.7109375" style="246" customWidth="1"/>
    <col min="5" max="5" width="12.140625" style="247" customWidth="1"/>
    <col min="6" max="6" width="15.7109375" style="292" customWidth="1"/>
    <col min="7" max="15" width="9" style="248"/>
    <col min="16" max="16384" width="9" style="244"/>
  </cols>
  <sheetData>
    <row r="1" spans="1:15" s="253" customFormat="1">
      <c r="A1" s="249" t="s">
        <v>1662</v>
      </c>
      <c r="B1" s="234" t="s">
        <v>1663</v>
      </c>
      <c r="C1" s="250"/>
      <c r="D1" s="250"/>
      <c r="E1" s="251" t="s">
        <v>1304</v>
      </c>
      <c r="F1" s="262">
        <f>SUBTOTAL(9,F90:F368)</f>
        <v>0</v>
      </c>
    </row>
    <row r="2" spans="1:15" s="260" customFormat="1">
      <c r="A2" s="254"/>
      <c r="B2" s="467"/>
      <c r="C2" s="256"/>
      <c r="D2" s="256"/>
      <c r="E2" s="257"/>
      <c r="F2" s="395"/>
      <c r="G2" s="259"/>
      <c r="H2" s="259"/>
      <c r="I2" s="259"/>
      <c r="J2" s="259"/>
      <c r="K2" s="259"/>
      <c r="L2" s="259"/>
      <c r="M2" s="259"/>
      <c r="N2" s="259"/>
      <c r="O2" s="259"/>
    </row>
    <row r="3" spans="1:15" s="253" customFormat="1">
      <c r="A3" s="249"/>
      <c r="B3" s="234" t="s">
        <v>1328</v>
      </c>
      <c r="C3" s="250" t="s">
        <v>1329</v>
      </c>
      <c r="D3" s="250" t="s">
        <v>1330</v>
      </c>
      <c r="E3" s="261" t="s">
        <v>1331</v>
      </c>
      <c r="F3" s="262" t="s">
        <v>1303</v>
      </c>
    </row>
    <row r="4" spans="1:15" s="461" customFormat="1" ht="14.25">
      <c r="A4" s="358"/>
      <c r="B4" s="401"/>
      <c r="C4" s="357"/>
      <c r="D4" s="357"/>
      <c r="E4" s="332"/>
      <c r="F4" s="360"/>
    </row>
    <row r="5" spans="1:15" s="358" customFormat="1">
      <c r="A5" s="273">
        <f>MAX($A$3:A4)+1</f>
        <v>1</v>
      </c>
      <c r="B5" s="468" t="s">
        <v>1664</v>
      </c>
      <c r="E5" s="404"/>
    </row>
    <row r="6" spans="1:15" s="358" customFormat="1">
      <c r="B6" s="468" t="s">
        <v>1665</v>
      </c>
      <c r="E6" s="404"/>
      <c r="M6" s="404"/>
    </row>
    <row r="7" spans="1:15" s="358" customFormat="1">
      <c r="B7" s="469" t="s">
        <v>1666</v>
      </c>
      <c r="E7" s="404"/>
    </row>
    <row r="8" spans="1:15" s="358" customFormat="1">
      <c r="B8" s="469" t="s">
        <v>1667</v>
      </c>
      <c r="E8" s="404"/>
    </row>
    <row r="9" spans="1:15" s="358" customFormat="1">
      <c r="B9" s="469" t="s">
        <v>1668</v>
      </c>
      <c r="E9" s="404"/>
    </row>
    <row r="10" spans="1:15" s="358" customFormat="1">
      <c r="B10" s="469" t="s">
        <v>1669</v>
      </c>
      <c r="E10" s="404"/>
    </row>
    <row r="11" spans="1:15" s="358" customFormat="1">
      <c r="B11" s="469" t="s">
        <v>1670</v>
      </c>
      <c r="E11" s="404"/>
    </row>
    <row r="12" spans="1:15" s="358" customFormat="1">
      <c r="B12" s="469" t="s">
        <v>1671</v>
      </c>
      <c r="E12" s="404"/>
    </row>
    <row r="13" spans="1:15" s="358" customFormat="1">
      <c r="B13" s="469" t="s">
        <v>1672</v>
      </c>
      <c r="E13" s="404"/>
    </row>
    <row r="14" spans="1:15" s="358" customFormat="1">
      <c r="B14" s="469" t="s">
        <v>1673</v>
      </c>
      <c r="E14" s="404"/>
    </row>
    <row r="15" spans="1:15" s="358" customFormat="1">
      <c r="B15" s="468"/>
      <c r="E15" s="404"/>
    </row>
    <row r="16" spans="1:15" s="358" customFormat="1" ht="76.5">
      <c r="B16" s="468" t="s">
        <v>1674</v>
      </c>
      <c r="E16" s="404"/>
    </row>
    <row r="17" spans="2:5" s="358" customFormat="1" ht="25.5">
      <c r="B17" s="468" t="s">
        <v>1675</v>
      </c>
      <c r="E17" s="404"/>
    </row>
    <row r="18" spans="2:5" s="358" customFormat="1">
      <c r="B18" s="468" t="s">
        <v>1676</v>
      </c>
      <c r="E18" s="404"/>
    </row>
    <row r="19" spans="2:5" s="358" customFormat="1" ht="38.25">
      <c r="B19" s="468" t="s">
        <v>1677</v>
      </c>
      <c r="E19" s="404"/>
    </row>
    <row r="20" spans="2:5" s="358" customFormat="1">
      <c r="B20" s="468"/>
      <c r="E20" s="404"/>
    </row>
    <row r="21" spans="2:5" s="358" customFormat="1" ht="25.5">
      <c r="B21" s="470" t="s">
        <v>1678</v>
      </c>
      <c r="E21" s="404"/>
    </row>
    <row r="22" spans="2:5" s="358" customFormat="1">
      <c r="B22" s="469" t="s">
        <v>1679</v>
      </c>
      <c r="E22" s="404"/>
    </row>
    <row r="23" spans="2:5" s="358" customFormat="1">
      <c r="B23" s="469" t="s">
        <v>1680</v>
      </c>
      <c r="E23" s="404"/>
    </row>
    <row r="24" spans="2:5" s="358" customFormat="1">
      <c r="B24" s="469" t="s">
        <v>1681</v>
      </c>
      <c r="E24" s="404"/>
    </row>
    <row r="25" spans="2:5" s="358" customFormat="1" ht="25.5">
      <c r="B25" s="469" t="s">
        <v>1682</v>
      </c>
      <c r="E25" s="404"/>
    </row>
    <row r="26" spans="2:5" s="358" customFormat="1" ht="25.5">
      <c r="B26" s="469" t="s">
        <v>1683</v>
      </c>
      <c r="E26" s="404"/>
    </row>
    <row r="27" spans="2:5" s="358" customFormat="1">
      <c r="B27" s="469" t="s">
        <v>1684</v>
      </c>
      <c r="E27" s="404"/>
    </row>
    <row r="28" spans="2:5" s="358" customFormat="1">
      <c r="B28" s="469" t="s">
        <v>1685</v>
      </c>
      <c r="E28" s="404"/>
    </row>
    <row r="29" spans="2:5" s="358" customFormat="1" ht="25.5">
      <c r="B29" s="469" t="s">
        <v>1686</v>
      </c>
      <c r="E29" s="404"/>
    </row>
    <row r="30" spans="2:5" s="358" customFormat="1">
      <c r="B30" s="470" t="s">
        <v>1687</v>
      </c>
      <c r="E30" s="404"/>
    </row>
    <row r="31" spans="2:5" s="358" customFormat="1">
      <c r="B31" s="469" t="s">
        <v>1688</v>
      </c>
      <c r="C31" s="471"/>
      <c r="E31" s="404"/>
    </row>
    <row r="32" spans="2:5" s="358" customFormat="1">
      <c r="B32" s="469" t="s">
        <v>1689</v>
      </c>
      <c r="C32" s="471"/>
      <c r="E32" s="404"/>
    </row>
    <row r="33" spans="2:5" s="358" customFormat="1">
      <c r="B33" s="469" t="s">
        <v>1690</v>
      </c>
      <c r="C33" s="471"/>
      <c r="E33" s="404"/>
    </row>
    <row r="34" spans="2:5" s="358" customFormat="1">
      <c r="B34" s="469" t="s">
        <v>1691</v>
      </c>
      <c r="C34" s="471"/>
      <c r="E34" s="404"/>
    </row>
    <row r="35" spans="2:5" s="358" customFormat="1">
      <c r="B35" s="468" t="s">
        <v>1692</v>
      </c>
      <c r="E35" s="404"/>
    </row>
    <row r="36" spans="2:5" s="358" customFormat="1">
      <c r="B36" s="468" t="s">
        <v>1693</v>
      </c>
      <c r="E36" s="404"/>
    </row>
    <row r="37" spans="2:5" s="358" customFormat="1">
      <c r="B37" s="468" t="s">
        <v>1694</v>
      </c>
      <c r="E37" s="404"/>
    </row>
    <row r="38" spans="2:5" s="358" customFormat="1" ht="102">
      <c r="B38" s="468" t="s">
        <v>1695</v>
      </c>
      <c r="E38" s="404"/>
    </row>
    <row r="39" spans="2:5" s="358" customFormat="1">
      <c r="B39" s="468"/>
      <c r="E39" s="404"/>
    </row>
    <row r="40" spans="2:5" s="358" customFormat="1">
      <c r="B40" s="468" t="s">
        <v>1696</v>
      </c>
      <c r="E40" s="404"/>
    </row>
    <row r="41" spans="2:5" s="358" customFormat="1">
      <c r="B41" s="468" t="s">
        <v>1697</v>
      </c>
      <c r="E41" s="404"/>
    </row>
    <row r="42" spans="2:5" s="358" customFormat="1" ht="25.5">
      <c r="B42" s="468" t="s">
        <v>1698</v>
      </c>
      <c r="E42" s="404"/>
    </row>
    <row r="43" spans="2:5" s="358" customFormat="1">
      <c r="B43" s="468" t="s">
        <v>1699</v>
      </c>
      <c r="E43" s="404"/>
    </row>
    <row r="44" spans="2:5" s="358" customFormat="1">
      <c r="B44" s="468" t="s">
        <v>1700</v>
      </c>
      <c r="E44" s="404"/>
    </row>
    <row r="45" spans="2:5" s="358" customFormat="1" ht="25.5">
      <c r="B45" s="468" t="s">
        <v>1701</v>
      </c>
      <c r="E45" s="404"/>
    </row>
    <row r="46" spans="2:5" s="358" customFormat="1" ht="25.5">
      <c r="B46" s="468" t="s">
        <v>1702</v>
      </c>
      <c r="E46" s="404"/>
    </row>
    <row r="47" spans="2:5" s="358" customFormat="1" ht="25.5">
      <c r="B47" s="468" t="s">
        <v>1703</v>
      </c>
      <c r="E47" s="404"/>
    </row>
    <row r="48" spans="2:5" s="358" customFormat="1" ht="25.5">
      <c r="B48" s="468" t="s">
        <v>1704</v>
      </c>
      <c r="E48" s="404"/>
    </row>
    <row r="49" spans="2:5" s="358" customFormat="1">
      <c r="B49" s="468" t="s">
        <v>1705</v>
      </c>
      <c r="E49" s="404"/>
    </row>
    <row r="50" spans="2:5" s="358" customFormat="1">
      <c r="B50" s="468"/>
      <c r="E50" s="404"/>
    </row>
    <row r="51" spans="2:5" s="358" customFormat="1">
      <c r="B51" s="470" t="s">
        <v>1706</v>
      </c>
      <c r="E51" s="404"/>
    </row>
    <row r="52" spans="2:5" s="358" customFormat="1">
      <c r="B52" s="468" t="s">
        <v>1707</v>
      </c>
      <c r="E52" s="404"/>
    </row>
    <row r="53" spans="2:5" s="358" customFormat="1">
      <c r="B53" s="468" t="s">
        <v>1708</v>
      </c>
      <c r="E53" s="404"/>
    </row>
    <row r="54" spans="2:5" s="358" customFormat="1">
      <c r="B54" s="468" t="s">
        <v>1709</v>
      </c>
      <c r="E54" s="404"/>
    </row>
    <row r="55" spans="2:5" s="358" customFormat="1">
      <c r="B55" s="468" t="s">
        <v>1710</v>
      </c>
      <c r="E55" s="404"/>
    </row>
    <row r="56" spans="2:5" s="358" customFormat="1">
      <c r="B56" s="468" t="s">
        <v>1711</v>
      </c>
      <c r="E56" s="404"/>
    </row>
    <row r="57" spans="2:5" s="358" customFormat="1">
      <c r="B57" s="468" t="s">
        <v>1712</v>
      </c>
      <c r="E57" s="404"/>
    </row>
    <row r="58" spans="2:5" s="358" customFormat="1">
      <c r="B58" s="469" t="s">
        <v>1713</v>
      </c>
      <c r="E58" s="404"/>
    </row>
    <row r="59" spans="2:5" s="358" customFormat="1">
      <c r="B59" s="469" t="s">
        <v>1714</v>
      </c>
      <c r="E59" s="404"/>
    </row>
    <row r="60" spans="2:5" s="358" customFormat="1">
      <c r="B60" s="469" t="s">
        <v>1715</v>
      </c>
      <c r="E60" s="404"/>
    </row>
    <row r="61" spans="2:5" s="358" customFormat="1">
      <c r="B61" s="469" t="s">
        <v>1716</v>
      </c>
      <c r="E61" s="404"/>
    </row>
    <row r="62" spans="2:5" s="358" customFormat="1">
      <c r="B62" s="468" t="s">
        <v>1717</v>
      </c>
      <c r="E62" s="404"/>
    </row>
    <row r="63" spans="2:5" s="358" customFormat="1">
      <c r="B63" s="469" t="s">
        <v>1718</v>
      </c>
      <c r="E63" s="404"/>
    </row>
    <row r="64" spans="2:5" s="358" customFormat="1">
      <c r="B64" s="469" t="s">
        <v>1719</v>
      </c>
      <c r="E64" s="404"/>
    </row>
    <row r="65" spans="2:5" s="358" customFormat="1">
      <c r="B65" s="469" t="s">
        <v>1720</v>
      </c>
      <c r="E65" s="404"/>
    </row>
    <row r="66" spans="2:5" s="358" customFormat="1">
      <c r="B66" s="469" t="s">
        <v>1716</v>
      </c>
      <c r="E66" s="404"/>
    </row>
    <row r="67" spans="2:5" s="358" customFormat="1">
      <c r="B67" s="468" t="s">
        <v>1721</v>
      </c>
      <c r="E67" s="404"/>
    </row>
    <row r="68" spans="2:5" s="358" customFormat="1">
      <c r="B68" s="468" t="s">
        <v>1722</v>
      </c>
      <c r="E68" s="404"/>
    </row>
    <row r="69" spans="2:5" s="358" customFormat="1">
      <c r="B69" s="469" t="s">
        <v>1723</v>
      </c>
      <c r="E69" s="404"/>
    </row>
    <row r="70" spans="2:5" s="358" customFormat="1">
      <c r="B70" s="469" t="s">
        <v>1724</v>
      </c>
      <c r="E70" s="404"/>
    </row>
    <row r="71" spans="2:5" s="358" customFormat="1">
      <c r="B71" s="469" t="s">
        <v>1725</v>
      </c>
      <c r="E71" s="404"/>
    </row>
    <row r="72" spans="2:5" s="358" customFormat="1">
      <c r="B72" s="469" t="s">
        <v>1726</v>
      </c>
      <c r="E72" s="404"/>
    </row>
    <row r="73" spans="2:5" s="358" customFormat="1">
      <c r="B73" s="469" t="s">
        <v>1727</v>
      </c>
      <c r="E73" s="404"/>
    </row>
    <row r="74" spans="2:5" s="358" customFormat="1">
      <c r="B74" s="468" t="s">
        <v>1728</v>
      </c>
      <c r="E74" s="404"/>
    </row>
    <row r="75" spans="2:5" s="358" customFormat="1">
      <c r="B75" s="468" t="s">
        <v>1729</v>
      </c>
      <c r="E75" s="404"/>
    </row>
    <row r="76" spans="2:5" s="358" customFormat="1">
      <c r="B76" s="469" t="s">
        <v>1730</v>
      </c>
      <c r="E76" s="404"/>
    </row>
    <row r="77" spans="2:5" s="358" customFormat="1">
      <c r="B77" s="469" t="s">
        <v>1731</v>
      </c>
      <c r="E77" s="404"/>
    </row>
    <row r="78" spans="2:5" s="358" customFormat="1">
      <c r="B78" s="469" t="s">
        <v>1732</v>
      </c>
      <c r="E78" s="404"/>
    </row>
    <row r="79" spans="2:5" s="358" customFormat="1">
      <c r="B79" s="469" t="s">
        <v>1733</v>
      </c>
      <c r="E79" s="404"/>
    </row>
    <row r="80" spans="2:5" s="358" customFormat="1">
      <c r="B80" s="469" t="s">
        <v>1734</v>
      </c>
      <c r="E80" s="404"/>
    </row>
    <row r="81" spans="2:6" s="358" customFormat="1">
      <c r="B81" s="468" t="s">
        <v>1735</v>
      </c>
      <c r="E81" s="404"/>
    </row>
    <row r="82" spans="2:6" s="358" customFormat="1">
      <c r="B82" s="469" t="s">
        <v>1730</v>
      </c>
      <c r="E82" s="404"/>
    </row>
    <row r="83" spans="2:6" s="358" customFormat="1">
      <c r="B83" s="469" t="s">
        <v>1736</v>
      </c>
      <c r="E83" s="404"/>
    </row>
    <row r="84" spans="2:6" s="358" customFormat="1">
      <c r="B84" s="469" t="s">
        <v>1737</v>
      </c>
      <c r="E84" s="404"/>
    </row>
    <row r="85" spans="2:6" s="358" customFormat="1">
      <c r="B85" s="469" t="s">
        <v>1738</v>
      </c>
      <c r="E85" s="404"/>
    </row>
    <row r="86" spans="2:6" s="358" customFormat="1">
      <c r="B86" s="469" t="s">
        <v>1739</v>
      </c>
      <c r="E86" s="404"/>
    </row>
    <row r="87" spans="2:6" s="358" customFormat="1">
      <c r="B87" s="468" t="s">
        <v>1740</v>
      </c>
      <c r="E87" s="404"/>
    </row>
    <row r="88" spans="2:6" s="358" customFormat="1">
      <c r="B88" s="468" t="s">
        <v>1722</v>
      </c>
      <c r="E88" s="404"/>
    </row>
    <row r="89" spans="2:6" s="358" customFormat="1">
      <c r="B89" s="468" t="s">
        <v>1741</v>
      </c>
      <c r="C89" s="468"/>
      <c r="D89" s="468"/>
      <c r="E89" s="472"/>
      <c r="F89" s="468"/>
    </row>
    <row r="90" spans="2:6" s="358" customFormat="1">
      <c r="B90" s="468" t="s">
        <v>1742</v>
      </c>
      <c r="C90" s="468"/>
      <c r="D90" s="468"/>
      <c r="E90" s="472"/>
      <c r="F90" s="468"/>
    </row>
    <row r="91" spans="2:6" s="358" customFormat="1">
      <c r="B91" s="468" t="s">
        <v>1743</v>
      </c>
      <c r="C91" s="468"/>
      <c r="D91" s="468"/>
      <c r="E91" s="472"/>
      <c r="F91" s="468"/>
    </row>
    <row r="92" spans="2:6" s="358" customFormat="1">
      <c r="B92" s="468" t="s">
        <v>1744</v>
      </c>
      <c r="C92" s="468"/>
      <c r="D92" s="468"/>
      <c r="E92" s="472"/>
      <c r="F92" s="468"/>
    </row>
    <row r="93" spans="2:6" s="358" customFormat="1">
      <c r="B93" s="468" t="s">
        <v>1745</v>
      </c>
      <c r="C93" s="468"/>
      <c r="D93" s="468"/>
      <c r="E93" s="472"/>
      <c r="F93" s="468"/>
    </row>
    <row r="94" spans="2:6" s="358" customFormat="1">
      <c r="B94" s="468" t="s">
        <v>1746</v>
      </c>
      <c r="C94" s="468"/>
      <c r="D94" s="468"/>
      <c r="E94" s="472"/>
      <c r="F94" s="468"/>
    </row>
    <row r="95" spans="2:6" s="358" customFormat="1">
      <c r="B95" s="468" t="s">
        <v>1747</v>
      </c>
      <c r="C95" s="468"/>
      <c r="D95" s="468"/>
      <c r="E95" s="472"/>
      <c r="F95" s="468"/>
    </row>
    <row r="96" spans="2:6" s="358" customFormat="1">
      <c r="B96" s="468" t="s">
        <v>1748</v>
      </c>
      <c r="C96" s="468"/>
      <c r="D96" s="468"/>
      <c r="E96" s="472"/>
      <c r="F96" s="468"/>
    </row>
    <row r="97" spans="2:6" s="358" customFormat="1">
      <c r="B97" s="468" t="s">
        <v>1749</v>
      </c>
      <c r="C97" s="468"/>
      <c r="D97" s="468"/>
      <c r="E97" s="472"/>
      <c r="F97" s="468"/>
    </row>
    <row r="98" spans="2:6" s="358" customFormat="1">
      <c r="B98" s="468"/>
      <c r="E98" s="404"/>
    </row>
    <row r="99" spans="2:6" s="358" customFormat="1">
      <c r="B99" s="470" t="s">
        <v>1750</v>
      </c>
      <c r="E99" s="404"/>
    </row>
    <row r="100" spans="2:6" s="358" customFormat="1">
      <c r="B100" s="468" t="s">
        <v>1751</v>
      </c>
      <c r="E100" s="404"/>
    </row>
    <row r="101" spans="2:6" s="358" customFormat="1">
      <c r="B101" s="468" t="s">
        <v>1752</v>
      </c>
      <c r="E101" s="404"/>
    </row>
    <row r="102" spans="2:6" s="358" customFormat="1">
      <c r="B102" s="468" t="s">
        <v>1753</v>
      </c>
      <c r="E102" s="404"/>
    </row>
    <row r="103" spans="2:6" s="358" customFormat="1">
      <c r="B103" s="468" t="s">
        <v>1721</v>
      </c>
      <c r="E103" s="404"/>
    </row>
    <row r="104" spans="2:6" s="358" customFormat="1">
      <c r="B104" s="468" t="s">
        <v>1722</v>
      </c>
      <c r="E104" s="404"/>
    </row>
    <row r="105" spans="2:6" s="358" customFormat="1">
      <c r="B105" s="469" t="s">
        <v>1723</v>
      </c>
      <c r="E105" s="404"/>
    </row>
    <row r="106" spans="2:6" s="358" customFormat="1">
      <c r="B106" s="469" t="s">
        <v>1754</v>
      </c>
      <c r="E106" s="404"/>
    </row>
    <row r="107" spans="2:6" s="358" customFormat="1">
      <c r="B107" s="469" t="s">
        <v>1725</v>
      </c>
      <c r="E107" s="404"/>
    </row>
    <row r="108" spans="2:6" s="358" customFormat="1">
      <c r="B108" s="469" t="s">
        <v>1755</v>
      </c>
      <c r="E108" s="404"/>
    </row>
    <row r="109" spans="2:6" s="358" customFormat="1">
      <c r="B109" s="469" t="s">
        <v>1756</v>
      </c>
      <c r="E109" s="404"/>
    </row>
    <row r="110" spans="2:6" s="358" customFormat="1">
      <c r="B110" s="468" t="s">
        <v>1757</v>
      </c>
      <c r="E110" s="404"/>
    </row>
    <row r="111" spans="2:6" s="358" customFormat="1">
      <c r="B111" s="468"/>
      <c r="E111" s="404"/>
    </row>
    <row r="112" spans="2:6" s="358" customFormat="1">
      <c r="B112" s="470" t="s">
        <v>1758</v>
      </c>
      <c r="E112" s="404"/>
    </row>
    <row r="113" spans="1:6" s="358" customFormat="1">
      <c r="B113" s="468" t="s">
        <v>1759</v>
      </c>
      <c r="C113" s="399" t="s">
        <v>400</v>
      </c>
      <c r="D113" s="399">
        <v>1</v>
      </c>
      <c r="E113" s="473"/>
      <c r="F113" s="270">
        <f>ROUND(D113*E113,2)</f>
        <v>0</v>
      </c>
    </row>
    <row r="114" spans="1:6" s="461" customFormat="1" ht="14.25">
      <c r="A114" s="474"/>
      <c r="B114" s="401" t="s">
        <v>1337</v>
      </c>
      <c r="C114" s="399"/>
      <c r="D114" s="399"/>
      <c r="E114" s="332"/>
      <c r="F114" s="270"/>
    </row>
    <row r="115" spans="1:6" s="237" customFormat="1">
      <c r="A115" s="317"/>
      <c r="B115" s="238"/>
      <c r="C115" s="235"/>
      <c r="D115" s="235"/>
      <c r="E115" s="318"/>
      <c r="F115" s="236"/>
    </row>
    <row r="116" spans="1:6" s="358" customFormat="1">
      <c r="A116" s="273">
        <f>MAX($A$3:A115)+1</f>
        <v>2</v>
      </c>
      <c r="B116" s="468" t="s">
        <v>1760</v>
      </c>
      <c r="E116" s="404"/>
    </row>
    <row r="117" spans="1:6" s="358" customFormat="1">
      <c r="B117" s="358" t="s">
        <v>1761</v>
      </c>
      <c r="E117" s="404"/>
    </row>
    <row r="118" spans="1:6" s="358" customFormat="1">
      <c r="B118" s="358" t="s">
        <v>1762</v>
      </c>
      <c r="E118" s="404"/>
    </row>
    <row r="119" spans="1:6" s="358" customFormat="1">
      <c r="B119" s="358" t="s">
        <v>1763</v>
      </c>
      <c r="E119" s="404"/>
    </row>
    <row r="120" spans="1:6" s="358" customFormat="1">
      <c r="B120" s="358" t="s">
        <v>1764</v>
      </c>
      <c r="E120" s="404"/>
    </row>
    <row r="121" spans="1:6" s="358" customFormat="1">
      <c r="B121" s="358" t="s">
        <v>1765</v>
      </c>
      <c r="E121" s="404"/>
    </row>
    <row r="122" spans="1:6" s="358" customFormat="1">
      <c r="B122" s="358" t="s">
        <v>1766</v>
      </c>
      <c r="E122" s="404"/>
    </row>
    <row r="123" spans="1:6" s="358" customFormat="1">
      <c r="B123" s="358" t="s">
        <v>1767</v>
      </c>
      <c r="E123" s="404"/>
    </row>
    <row r="124" spans="1:6" s="358" customFormat="1">
      <c r="B124" s="358" t="s">
        <v>1768</v>
      </c>
      <c r="E124" s="404"/>
    </row>
    <row r="125" spans="1:6" s="358" customFormat="1">
      <c r="B125" s="358" t="s">
        <v>1769</v>
      </c>
      <c r="E125" s="404"/>
    </row>
    <row r="126" spans="1:6" s="358" customFormat="1">
      <c r="B126" s="358" t="s">
        <v>1770</v>
      </c>
      <c r="E126" s="404"/>
    </row>
    <row r="127" spans="1:6" s="358" customFormat="1">
      <c r="B127" s="358" t="s">
        <v>1771</v>
      </c>
      <c r="E127" s="404"/>
    </row>
    <row r="128" spans="1:6" s="358" customFormat="1">
      <c r="B128" s="358" t="s">
        <v>1772</v>
      </c>
      <c r="E128" s="404"/>
    </row>
    <row r="129" spans="2:5" s="358" customFormat="1">
      <c r="B129" s="358" t="s">
        <v>1773</v>
      </c>
      <c r="E129" s="404"/>
    </row>
    <row r="130" spans="2:5" s="358" customFormat="1">
      <c r="B130" s="358" t="s">
        <v>1774</v>
      </c>
      <c r="E130" s="404"/>
    </row>
    <row r="131" spans="2:5" s="358" customFormat="1">
      <c r="B131" s="358" t="s">
        <v>1775</v>
      </c>
      <c r="E131" s="404"/>
    </row>
    <row r="132" spans="2:5" s="358" customFormat="1">
      <c r="B132" s="358" t="s">
        <v>1776</v>
      </c>
      <c r="E132" s="404"/>
    </row>
    <row r="133" spans="2:5" s="358" customFormat="1">
      <c r="B133" s="358" t="s">
        <v>1777</v>
      </c>
      <c r="E133" s="404"/>
    </row>
    <row r="134" spans="2:5" s="358" customFormat="1">
      <c r="B134" s="358" t="s">
        <v>1778</v>
      </c>
      <c r="E134" s="404"/>
    </row>
    <row r="135" spans="2:5" s="358" customFormat="1">
      <c r="B135" s="358" t="s">
        <v>1779</v>
      </c>
      <c r="E135" s="404"/>
    </row>
    <row r="136" spans="2:5" s="358" customFormat="1">
      <c r="B136" s="358" t="s">
        <v>1780</v>
      </c>
      <c r="E136" s="404"/>
    </row>
    <row r="137" spans="2:5" s="358" customFormat="1">
      <c r="B137" s="358" t="s">
        <v>1781</v>
      </c>
      <c r="E137" s="404"/>
    </row>
    <row r="138" spans="2:5" s="358" customFormat="1">
      <c r="B138" s="358" t="s">
        <v>1782</v>
      </c>
      <c r="E138" s="404"/>
    </row>
    <row r="139" spans="2:5" s="358" customFormat="1">
      <c r="B139" s="358" t="s">
        <v>1783</v>
      </c>
      <c r="E139" s="404"/>
    </row>
    <row r="140" spans="2:5" s="358" customFormat="1">
      <c r="B140" s="358" t="s">
        <v>1784</v>
      </c>
      <c r="E140" s="404"/>
    </row>
    <row r="141" spans="2:5" s="358" customFormat="1">
      <c r="B141" s="358" t="s">
        <v>1785</v>
      </c>
      <c r="E141" s="404"/>
    </row>
    <row r="142" spans="2:5" s="358" customFormat="1">
      <c r="B142" s="358" t="s">
        <v>1786</v>
      </c>
      <c r="E142" s="404"/>
    </row>
    <row r="143" spans="2:5" s="358" customFormat="1">
      <c r="B143" s="358" t="s">
        <v>1787</v>
      </c>
      <c r="E143" s="404"/>
    </row>
    <row r="144" spans="2:5" s="358" customFormat="1">
      <c r="B144" s="358" t="s">
        <v>1788</v>
      </c>
      <c r="E144" s="404"/>
    </row>
    <row r="145" spans="2:5" s="358" customFormat="1">
      <c r="B145" s="358" t="s">
        <v>1789</v>
      </c>
      <c r="E145" s="404"/>
    </row>
    <row r="146" spans="2:5" s="358" customFormat="1">
      <c r="B146" s="358" t="s">
        <v>1790</v>
      </c>
      <c r="E146" s="404"/>
    </row>
    <row r="147" spans="2:5" s="358" customFormat="1">
      <c r="B147" s="358" t="s">
        <v>1791</v>
      </c>
      <c r="E147" s="404"/>
    </row>
    <row r="148" spans="2:5" s="358" customFormat="1">
      <c r="B148" s="358" t="s">
        <v>1792</v>
      </c>
      <c r="E148" s="404"/>
    </row>
    <row r="149" spans="2:5" s="358" customFormat="1">
      <c r="B149" s="358" t="s">
        <v>1793</v>
      </c>
      <c r="E149" s="404"/>
    </row>
    <row r="150" spans="2:5" s="358" customFormat="1">
      <c r="B150" s="358" t="s">
        <v>1794</v>
      </c>
      <c r="E150" s="404"/>
    </row>
    <row r="151" spans="2:5" s="358" customFormat="1">
      <c r="B151" s="358" t="s">
        <v>1795</v>
      </c>
      <c r="E151" s="404"/>
    </row>
    <row r="152" spans="2:5" s="358" customFormat="1">
      <c r="B152" s="358" t="s">
        <v>1796</v>
      </c>
      <c r="E152" s="404"/>
    </row>
    <row r="153" spans="2:5" s="358" customFormat="1">
      <c r="B153" s="358" t="s">
        <v>1797</v>
      </c>
      <c r="E153" s="404"/>
    </row>
    <row r="154" spans="2:5" s="358" customFormat="1">
      <c r="B154" s="358" t="s">
        <v>1798</v>
      </c>
      <c r="E154" s="404"/>
    </row>
    <row r="155" spans="2:5" s="358" customFormat="1">
      <c r="B155" s="358" t="s">
        <v>1799</v>
      </c>
      <c r="E155" s="404"/>
    </row>
    <row r="156" spans="2:5" s="358" customFormat="1">
      <c r="B156" s="358" t="s">
        <v>1800</v>
      </c>
      <c r="E156" s="404"/>
    </row>
    <row r="157" spans="2:5" s="358" customFormat="1">
      <c r="B157" s="475" t="s">
        <v>1801</v>
      </c>
      <c r="E157" s="404"/>
    </row>
    <row r="158" spans="2:5" s="358" customFormat="1">
      <c r="B158" s="358" t="s">
        <v>1802</v>
      </c>
      <c r="E158" s="404"/>
    </row>
    <row r="159" spans="2:5" s="358" customFormat="1">
      <c r="B159" s="358" t="s">
        <v>1803</v>
      </c>
      <c r="E159" s="404"/>
    </row>
    <row r="160" spans="2:5" s="358" customFormat="1">
      <c r="B160" s="358" t="s">
        <v>1804</v>
      </c>
      <c r="E160" s="404"/>
    </row>
    <row r="161" spans="1:6" s="358" customFormat="1">
      <c r="B161" s="358" t="s">
        <v>1805</v>
      </c>
      <c r="E161" s="404"/>
    </row>
    <row r="162" spans="1:6" s="358" customFormat="1">
      <c r="B162" s="358" t="s">
        <v>1806</v>
      </c>
      <c r="E162" s="404"/>
    </row>
    <row r="163" spans="1:6" s="358" customFormat="1">
      <c r="B163" s="358" t="s">
        <v>1807</v>
      </c>
      <c r="E163" s="404"/>
    </row>
    <row r="164" spans="1:6" s="358" customFormat="1">
      <c r="B164" s="358" t="s">
        <v>1808</v>
      </c>
      <c r="E164" s="404"/>
    </row>
    <row r="165" spans="1:6" s="358" customFormat="1" ht="25.5">
      <c r="B165" s="454" t="s">
        <v>1809</v>
      </c>
      <c r="E165" s="404"/>
    </row>
    <row r="166" spans="1:6" s="358" customFormat="1">
      <c r="E166" s="404"/>
    </row>
    <row r="167" spans="1:6" s="358" customFormat="1">
      <c r="B167" s="470" t="s">
        <v>1810</v>
      </c>
      <c r="C167" s="399" t="s">
        <v>400</v>
      </c>
      <c r="D167" s="399">
        <v>1</v>
      </c>
      <c r="E167" s="473"/>
      <c r="F167" s="270">
        <f>ROUND(D167*E167,2)</f>
        <v>0</v>
      </c>
    </row>
    <row r="168" spans="1:6" s="461" customFormat="1" ht="14.25">
      <c r="A168" s="474"/>
      <c r="B168" s="401" t="s">
        <v>1337</v>
      </c>
      <c r="C168" s="399"/>
      <c r="D168" s="399"/>
      <c r="E168" s="332"/>
      <c r="F168" s="270"/>
    </row>
    <row r="169" spans="1:6" s="237" customFormat="1">
      <c r="A169" s="317"/>
      <c r="B169" s="238"/>
      <c r="C169" s="235"/>
      <c r="D169" s="235"/>
      <c r="E169" s="318"/>
      <c r="F169" s="236"/>
    </row>
    <row r="170" spans="1:6" s="477" customFormat="1" ht="89.25">
      <c r="A170" s="273">
        <f>MAX($A$115:A169)+1</f>
        <v>3</v>
      </c>
      <c r="B170" s="468" t="s">
        <v>1811</v>
      </c>
      <c r="C170" s="399"/>
      <c r="D170" s="399"/>
      <c r="E170" s="476"/>
    </row>
    <row r="171" spans="1:6" s="477" customFormat="1" ht="15.75">
      <c r="A171" s="360"/>
      <c r="B171" s="468" t="s">
        <v>1812</v>
      </c>
      <c r="C171" s="399"/>
      <c r="D171" s="399"/>
      <c r="E171" s="476"/>
    </row>
    <row r="172" spans="1:6" s="477" customFormat="1" ht="15.75">
      <c r="A172" s="360"/>
      <c r="B172" s="468" t="s">
        <v>1813</v>
      </c>
      <c r="C172" s="399"/>
      <c r="D172" s="399"/>
      <c r="E172" s="476"/>
    </row>
    <row r="173" spans="1:6" s="477" customFormat="1" ht="15.75">
      <c r="A173" s="360"/>
      <c r="B173" s="468" t="s">
        <v>1814</v>
      </c>
      <c r="C173" s="399"/>
      <c r="D173" s="399"/>
      <c r="E173" s="476"/>
    </row>
    <row r="174" spans="1:6" s="477" customFormat="1">
      <c r="A174" s="360"/>
      <c r="B174" s="468" t="s">
        <v>1815</v>
      </c>
      <c r="E174" s="476"/>
    </row>
    <row r="175" spans="1:6" s="477" customFormat="1">
      <c r="A175" s="360"/>
      <c r="B175" s="478" t="s">
        <v>1816</v>
      </c>
      <c r="C175" s="399" t="s">
        <v>489</v>
      </c>
      <c r="D175" s="399">
        <v>1</v>
      </c>
      <c r="E175" s="277"/>
      <c r="F175" s="270">
        <f>ROUND(D175*E175,2)</f>
        <v>0</v>
      </c>
    </row>
    <row r="176" spans="1:6" s="461" customFormat="1" ht="14.25">
      <c r="A176" s="474"/>
      <c r="B176" s="401" t="s">
        <v>1337</v>
      </c>
      <c r="C176" s="399"/>
      <c r="D176" s="399"/>
      <c r="E176" s="332"/>
      <c r="F176" s="270"/>
    </row>
    <row r="177" spans="1:6" s="461" customFormat="1" ht="14.25">
      <c r="A177" s="474"/>
      <c r="B177" s="401"/>
      <c r="C177" s="479"/>
      <c r="D177" s="479"/>
      <c r="E177" s="480"/>
      <c r="F177" s="479"/>
    </row>
    <row r="178" spans="1:6" s="358" customFormat="1">
      <c r="A178" s="273">
        <f>MAX($A$115:A177)+1</f>
        <v>4</v>
      </c>
      <c r="B178" s="358" t="s">
        <v>1817</v>
      </c>
      <c r="E178" s="404"/>
    </row>
    <row r="179" spans="1:6" s="358" customFormat="1" ht="178.5">
      <c r="B179" s="481" t="s">
        <v>1818</v>
      </c>
      <c r="E179" s="404"/>
    </row>
    <row r="180" spans="1:6" s="358" customFormat="1" ht="38.25">
      <c r="B180" s="481" t="s">
        <v>1819</v>
      </c>
      <c r="E180" s="404"/>
    </row>
    <row r="181" spans="1:6" s="477" customFormat="1" ht="15.75">
      <c r="A181" s="360"/>
      <c r="B181" s="468" t="s">
        <v>1820</v>
      </c>
      <c r="C181" s="399"/>
      <c r="D181" s="399"/>
      <c r="E181" s="476"/>
    </row>
    <row r="182" spans="1:6" s="477" customFormat="1" ht="15.75">
      <c r="A182" s="360"/>
      <c r="B182" s="468" t="s">
        <v>1821</v>
      </c>
      <c r="C182" s="399"/>
      <c r="D182" s="399"/>
      <c r="E182" s="476"/>
    </row>
    <row r="183" spans="1:6" s="477" customFormat="1" ht="15.75">
      <c r="A183" s="360"/>
      <c r="B183" s="468" t="s">
        <v>1822</v>
      </c>
      <c r="C183" s="399"/>
      <c r="D183" s="399"/>
      <c r="E183" s="476"/>
    </row>
    <row r="184" spans="1:6" s="477" customFormat="1">
      <c r="A184" s="360"/>
      <c r="B184" s="468" t="s">
        <v>1815</v>
      </c>
      <c r="E184" s="476"/>
    </row>
    <row r="185" spans="1:6" s="477" customFormat="1">
      <c r="A185" s="360"/>
      <c r="B185" s="478" t="s">
        <v>1823</v>
      </c>
      <c r="C185" s="399" t="s">
        <v>489</v>
      </c>
      <c r="D185" s="399">
        <v>1</v>
      </c>
      <c r="E185" s="277"/>
      <c r="F185" s="270">
        <f>ROUND(D185*E185,2)</f>
        <v>0</v>
      </c>
    </row>
    <row r="186" spans="1:6" s="461" customFormat="1" ht="14.25">
      <c r="A186" s="474"/>
      <c r="B186" s="401" t="s">
        <v>1337</v>
      </c>
      <c r="C186" s="399"/>
      <c r="D186" s="399"/>
      <c r="E186" s="332"/>
      <c r="F186" s="270"/>
    </row>
    <row r="187" spans="1:6" s="358" customFormat="1">
      <c r="E187" s="404"/>
    </row>
    <row r="188" spans="1:6" s="358" customFormat="1" ht="165.75">
      <c r="A188" s="273">
        <f>MAX($A$115:A187)+1</f>
        <v>5</v>
      </c>
      <c r="B188" s="454" t="s">
        <v>1824</v>
      </c>
      <c r="E188" s="404"/>
    </row>
    <row r="189" spans="1:6" s="477" customFormat="1" ht="15.75">
      <c r="A189" s="360"/>
      <c r="B189" s="468" t="s">
        <v>1825</v>
      </c>
      <c r="C189" s="399"/>
      <c r="D189" s="399"/>
      <c r="E189" s="476"/>
    </row>
    <row r="190" spans="1:6" s="477" customFormat="1" ht="15.75">
      <c r="A190" s="360"/>
      <c r="B190" s="468" t="s">
        <v>1826</v>
      </c>
      <c r="C190" s="399"/>
      <c r="D190" s="399"/>
      <c r="E190" s="476"/>
    </row>
    <row r="191" spans="1:6" s="477" customFormat="1" ht="15.75">
      <c r="A191" s="360"/>
      <c r="B191" s="468" t="s">
        <v>1827</v>
      </c>
      <c r="C191" s="399"/>
      <c r="D191" s="399"/>
      <c r="E191" s="476"/>
    </row>
    <row r="192" spans="1:6" s="477" customFormat="1">
      <c r="A192" s="360"/>
      <c r="B192" s="468" t="s">
        <v>1815</v>
      </c>
      <c r="E192" s="476"/>
    </row>
    <row r="193" spans="1:6" s="477" customFormat="1">
      <c r="A193" s="360"/>
      <c r="B193" s="478" t="s">
        <v>1828</v>
      </c>
      <c r="C193" s="399" t="s">
        <v>489</v>
      </c>
      <c r="D193" s="399">
        <v>2</v>
      </c>
      <c r="E193" s="277"/>
      <c r="F193" s="270">
        <f>ROUND(D193*E193,2)</f>
        <v>0</v>
      </c>
    </row>
    <row r="194" spans="1:6" s="461" customFormat="1" ht="14.25">
      <c r="A194" s="474"/>
      <c r="B194" s="401" t="s">
        <v>1337</v>
      </c>
      <c r="C194" s="399"/>
      <c r="D194" s="399"/>
      <c r="E194" s="332"/>
      <c r="F194" s="270"/>
    </row>
    <row r="195" spans="1:6" s="482" customFormat="1" ht="15">
      <c r="E195" s="483"/>
    </row>
    <row r="196" spans="1:6" s="461" customFormat="1" ht="38.25">
      <c r="A196" s="273">
        <f>MAX($A$3:A195)+1</f>
        <v>6</v>
      </c>
      <c r="B196" s="401" t="s">
        <v>1829</v>
      </c>
      <c r="C196" s="357"/>
      <c r="D196" s="357"/>
      <c r="E196" s="332"/>
      <c r="F196" s="360"/>
    </row>
    <row r="197" spans="1:6" s="461" customFormat="1" ht="14.25">
      <c r="A197" s="474"/>
      <c r="B197" s="401" t="s">
        <v>1830</v>
      </c>
      <c r="C197" s="322"/>
      <c r="D197" s="322"/>
      <c r="E197" s="323"/>
      <c r="F197" s="324"/>
    </row>
    <row r="198" spans="1:6" s="461" customFormat="1" ht="14.25">
      <c r="A198" s="474"/>
      <c r="B198" s="401" t="s">
        <v>1831</v>
      </c>
      <c r="C198" s="322"/>
      <c r="D198" s="322"/>
      <c r="E198" s="323"/>
      <c r="F198" s="324"/>
    </row>
    <row r="199" spans="1:6" s="461" customFormat="1" ht="14.25">
      <c r="A199" s="474"/>
      <c r="B199" s="401" t="s">
        <v>1832</v>
      </c>
      <c r="C199" s="322"/>
      <c r="D199" s="322"/>
      <c r="E199" s="323"/>
      <c r="F199" s="324"/>
    </row>
    <row r="200" spans="1:6" s="461" customFormat="1" ht="14.25">
      <c r="A200" s="474"/>
      <c r="B200" s="401" t="s">
        <v>1833</v>
      </c>
      <c r="C200" s="322"/>
      <c r="D200" s="322"/>
      <c r="E200" s="323"/>
      <c r="F200" s="324"/>
    </row>
    <row r="201" spans="1:6" s="461" customFormat="1" ht="14.25">
      <c r="A201" s="474"/>
      <c r="B201" s="401" t="s">
        <v>1834</v>
      </c>
      <c r="C201" s="322"/>
      <c r="D201" s="322"/>
      <c r="E201" s="323"/>
      <c r="F201" s="324"/>
    </row>
    <row r="202" spans="1:6" s="461" customFormat="1" ht="14.25">
      <c r="A202" s="474"/>
      <c r="B202" s="401" t="s">
        <v>1835</v>
      </c>
      <c r="C202" s="322"/>
      <c r="D202" s="322"/>
      <c r="E202" s="323"/>
      <c r="F202" s="324"/>
    </row>
    <row r="203" spans="1:6" s="461" customFormat="1" ht="14.25">
      <c r="A203" s="474"/>
      <c r="B203" s="401" t="s">
        <v>1836</v>
      </c>
      <c r="C203" s="399" t="s">
        <v>489</v>
      </c>
      <c r="D203" s="399">
        <v>2</v>
      </c>
      <c r="E203" s="473"/>
      <c r="F203" s="270">
        <f>ROUND(D203*E203,2)</f>
        <v>0</v>
      </c>
    </row>
    <row r="204" spans="1:6" s="461" customFormat="1" ht="14.25">
      <c r="A204" s="474"/>
      <c r="B204" s="457" t="s">
        <v>1837</v>
      </c>
      <c r="C204" s="322"/>
      <c r="D204" s="322"/>
      <c r="E204" s="323"/>
      <c r="F204" s="324"/>
    </row>
    <row r="205" spans="1:6" s="461" customFormat="1" ht="14.25">
      <c r="A205" s="474"/>
      <c r="B205" s="401" t="s">
        <v>1391</v>
      </c>
      <c r="C205" s="322"/>
      <c r="D205" s="322"/>
      <c r="E205" s="323"/>
      <c r="F205" s="324"/>
    </row>
    <row r="206" spans="1:6" s="461" customFormat="1" ht="14.25">
      <c r="A206" s="474"/>
      <c r="B206" s="401"/>
      <c r="C206" s="479"/>
      <c r="D206" s="479"/>
      <c r="E206" s="480"/>
      <c r="F206" s="479"/>
    </row>
    <row r="207" spans="1:6" s="461" customFormat="1" ht="38.25">
      <c r="A207" s="273">
        <f>MAX($A$115:A206)+1</f>
        <v>7</v>
      </c>
      <c r="B207" s="401" t="s">
        <v>1829</v>
      </c>
      <c r="C207" s="357"/>
      <c r="D207" s="357"/>
      <c r="E207" s="332"/>
      <c r="F207" s="360"/>
    </row>
    <row r="208" spans="1:6" s="461" customFormat="1" ht="14.25">
      <c r="A208" s="474"/>
      <c r="B208" s="401" t="s">
        <v>1830</v>
      </c>
      <c r="C208" s="322"/>
      <c r="D208" s="322"/>
      <c r="E208" s="323"/>
      <c r="F208" s="324"/>
    </row>
    <row r="209" spans="1:6" s="461" customFormat="1" ht="14.25">
      <c r="A209" s="474"/>
      <c r="B209" s="401" t="s">
        <v>1838</v>
      </c>
      <c r="C209" s="322"/>
      <c r="D209" s="322"/>
      <c r="E209" s="323"/>
      <c r="F209" s="324"/>
    </row>
    <row r="210" spans="1:6" s="461" customFormat="1" ht="14.25">
      <c r="A210" s="474"/>
      <c r="B210" s="401" t="s">
        <v>1839</v>
      </c>
      <c r="C210" s="322"/>
      <c r="D210" s="322"/>
      <c r="E210" s="323"/>
      <c r="F210" s="324"/>
    </row>
    <row r="211" spans="1:6" s="461" customFormat="1" ht="14.25">
      <c r="A211" s="474"/>
      <c r="B211" s="401" t="s">
        <v>1833</v>
      </c>
      <c r="C211" s="322"/>
      <c r="D211" s="322"/>
      <c r="E211" s="323"/>
      <c r="F211" s="324"/>
    </row>
    <row r="212" spans="1:6" s="461" customFormat="1" ht="14.25">
      <c r="A212" s="474"/>
      <c r="B212" s="401" t="s">
        <v>1840</v>
      </c>
      <c r="C212" s="322"/>
      <c r="D212" s="322"/>
      <c r="E212" s="323"/>
      <c r="F212" s="324"/>
    </row>
    <row r="213" spans="1:6" s="461" customFormat="1" ht="14.25">
      <c r="A213" s="474"/>
      <c r="B213" s="401" t="s">
        <v>1835</v>
      </c>
      <c r="C213" s="322"/>
      <c r="D213" s="322"/>
      <c r="E213" s="323"/>
      <c r="F213" s="324"/>
    </row>
    <row r="214" spans="1:6" s="461" customFormat="1" ht="14.25">
      <c r="A214" s="474"/>
      <c r="B214" s="401" t="s">
        <v>1841</v>
      </c>
      <c r="C214" s="399" t="s">
        <v>489</v>
      </c>
      <c r="D214" s="399">
        <v>1</v>
      </c>
      <c r="E214" s="473"/>
      <c r="F214" s="270">
        <f>ROUND(D214*E214,2)</f>
        <v>0</v>
      </c>
    </row>
    <row r="215" spans="1:6" s="461" customFormat="1" ht="14.25">
      <c r="A215" s="474"/>
      <c r="B215" s="457" t="s">
        <v>1842</v>
      </c>
      <c r="C215" s="322"/>
      <c r="D215" s="322"/>
      <c r="E215" s="323"/>
      <c r="F215" s="324"/>
    </row>
    <row r="216" spans="1:6" s="461" customFormat="1" ht="14.25">
      <c r="A216" s="474"/>
      <c r="B216" s="401" t="s">
        <v>1391</v>
      </c>
      <c r="C216" s="322"/>
      <c r="D216" s="322"/>
      <c r="E216" s="323"/>
      <c r="F216" s="324"/>
    </row>
    <row r="217" spans="1:6" s="461" customFormat="1" ht="14.25">
      <c r="A217" s="474"/>
      <c r="B217" s="401"/>
      <c r="C217" s="479"/>
      <c r="D217" s="479"/>
      <c r="E217" s="480"/>
      <c r="F217" s="479"/>
    </row>
    <row r="218" spans="1:6" s="461" customFormat="1" ht="38.25">
      <c r="A218" s="273">
        <f>MAX($A$115:A217)+1</f>
        <v>8</v>
      </c>
      <c r="B218" s="401" t="s">
        <v>1829</v>
      </c>
      <c r="C218" s="357"/>
      <c r="D218" s="357"/>
      <c r="E218" s="332"/>
      <c r="F218" s="360"/>
    </row>
    <row r="219" spans="1:6" s="461" customFormat="1" ht="14.25">
      <c r="A219" s="474"/>
      <c r="B219" s="401" t="s">
        <v>1830</v>
      </c>
      <c r="C219" s="322"/>
      <c r="D219" s="322"/>
      <c r="E219" s="323"/>
      <c r="F219" s="324"/>
    </row>
    <row r="220" spans="1:6" s="461" customFormat="1" ht="14.25">
      <c r="A220" s="474"/>
      <c r="B220" s="401" t="s">
        <v>1843</v>
      </c>
      <c r="C220" s="322"/>
      <c r="D220" s="322"/>
      <c r="E220" s="323"/>
      <c r="F220" s="324"/>
    </row>
    <row r="221" spans="1:6" s="461" customFormat="1" ht="14.25">
      <c r="A221" s="474"/>
      <c r="B221" s="401" t="s">
        <v>1844</v>
      </c>
      <c r="C221" s="322"/>
      <c r="D221" s="322"/>
      <c r="E221" s="323"/>
      <c r="F221" s="324"/>
    </row>
    <row r="222" spans="1:6" s="461" customFormat="1" ht="14.25">
      <c r="A222" s="474"/>
      <c r="B222" s="401" t="s">
        <v>1845</v>
      </c>
      <c r="C222" s="322"/>
      <c r="D222" s="322"/>
      <c r="E222" s="323"/>
      <c r="F222" s="324"/>
    </row>
    <row r="223" spans="1:6" s="461" customFormat="1" ht="14.25">
      <c r="A223" s="474"/>
      <c r="B223" s="401" t="s">
        <v>1840</v>
      </c>
      <c r="C223" s="322"/>
      <c r="D223" s="322"/>
      <c r="E223" s="323"/>
      <c r="F223" s="324"/>
    </row>
    <row r="224" spans="1:6" s="461" customFormat="1" ht="14.25">
      <c r="A224" s="474"/>
      <c r="B224" s="401" t="s">
        <v>1835</v>
      </c>
      <c r="C224" s="322"/>
      <c r="D224" s="322"/>
      <c r="E224" s="323"/>
      <c r="F224" s="324"/>
    </row>
    <row r="225" spans="1:6" s="461" customFormat="1" ht="14.25">
      <c r="A225" s="474"/>
      <c r="B225" s="401" t="s">
        <v>1846</v>
      </c>
      <c r="C225" s="399" t="s">
        <v>489</v>
      </c>
      <c r="D225" s="399">
        <v>1</v>
      </c>
      <c r="E225" s="473"/>
      <c r="F225" s="270">
        <f>ROUND(D225*E225,2)</f>
        <v>0</v>
      </c>
    </row>
    <row r="226" spans="1:6" s="461" customFormat="1" ht="14.25">
      <c r="A226" s="474"/>
      <c r="B226" s="457" t="s">
        <v>1847</v>
      </c>
      <c r="C226" s="322"/>
      <c r="D226" s="322"/>
      <c r="E226" s="323"/>
      <c r="F226" s="324"/>
    </row>
    <row r="227" spans="1:6" s="461" customFormat="1" ht="14.25">
      <c r="A227" s="474"/>
      <c r="B227" s="401" t="s">
        <v>1391</v>
      </c>
      <c r="C227" s="322"/>
      <c r="D227" s="322"/>
      <c r="E227" s="323"/>
      <c r="F227" s="324"/>
    </row>
    <row r="228" spans="1:6" s="461" customFormat="1" ht="14.25">
      <c r="A228" s="474"/>
      <c r="B228" s="401"/>
      <c r="C228" s="479"/>
      <c r="D228" s="479"/>
      <c r="E228" s="480"/>
      <c r="F228" s="479"/>
    </row>
    <row r="229" spans="1:6" s="461" customFormat="1" ht="51">
      <c r="A229" s="273">
        <f>MAX($A$115:A228)+1</f>
        <v>9</v>
      </c>
      <c r="B229" s="401" t="s">
        <v>1848</v>
      </c>
      <c r="C229" s="357"/>
      <c r="D229" s="357"/>
      <c r="E229" s="332"/>
      <c r="F229" s="360"/>
    </row>
    <row r="230" spans="1:6" s="461" customFormat="1" ht="14.25">
      <c r="A230" s="474"/>
      <c r="B230" s="457" t="s">
        <v>1849</v>
      </c>
      <c r="C230" s="399" t="s">
        <v>489</v>
      </c>
      <c r="D230" s="399">
        <v>2</v>
      </c>
      <c r="E230" s="473"/>
      <c r="F230" s="270">
        <f>ROUND(D230*E230,2)</f>
        <v>0</v>
      </c>
    </row>
    <row r="231" spans="1:6" s="461" customFormat="1" ht="14.25">
      <c r="A231" s="474"/>
      <c r="B231" s="457" t="s">
        <v>1850</v>
      </c>
      <c r="C231" s="399" t="s">
        <v>489</v>
      </c>
      <c r="D231" s="399">
        <v>1</v>
      </c>
      <c r="E231" s="473"/>
      <c r="F231" s="270">
        <f>ROUND(D231*E231,2)</f>
        <v>0</v>
      </c>
    </row>
    <row r="232" spans="1:6" s="461" customFormat="1" ht="14.25">
      <c r="A232" s="474"/>
      <c r="B232" s="401" t="s">
        <v>1391</v>
      </c>
      <c r="C232" s="322"/>
      <c r="D232" s="322"/>
      <c r="E232" s="323"/>
      <c r="F232" s="324"/>
    </row>
    <row r="233" spans="1:6" s="325" customFormat="1">
      <c r="A233" s="320"/>
      <c r="B233" s="321"/>
      <c r="C233" s="484"/>
      <c r="D233" s="484"/>
      <c r="E233" s="323"/>
      <c r="F233" s="485"/>
    </row>
    <row r="234" spans="1:6" s="358" customFormat="1" ht="25.5">
      <c r="A234" s="320">
        <f>MAX($A$4:A233)+1</f>
        <v>10</v>
      </c>
      <c r="B234" s="321" t="s">
        <v>1851</v>
      </c>
      <c r="C234" s="454"/>
      <c r="D234" s="454"/>
      <c r="E234" s="404"/>
    </row>
    <row r="235" spans="1:6" s="358" customFormat="1">
      <c r="A235" s="320"/>
      <c r="B235" s="321" t="s">
        <v>1852</v>
      </c>
      <c r="C235" s="486" t="s">
        <v>489</v>
      </c>
      <c r="D235" s="486">
        <v>2</v>
      </c>
      <c r="E235" s="327"/>
      <c r="F235" s="270">
        <f>ROUND(D235*E235,2)</f>
        <v>0</v>
      </c>
    </row>
    <row r="236" spans="1:6" s="358" customFormat="1">
      <c r="A236" s="320"/>
      <c r="B236" s="321" t="s">
        <v>1853</v>
      </c>
      <c r="C236" s="486" t="s">
        <v>489</v>
      </c>
      <c r="D236" s="486">
        <v>2</v>
      </c>
      <c r="E236" s="327"/>
      <c r="F236" s="270">
        <f>ROUND(D236*E236,2)</f>
        <v>0</v>
      </c>
    </row>
    <row r="237" spans="1:6" s="358" customFormat="1">
      <c r="A237" s="320"/>
      <c r="B237" s="321" t="s">
        <v>1854</v>
      </c>
      <c r="C237" s="486" t="s">
        <v>489</v>
      </c>
      <c r="D237" s="486">
        <v>2</v>
      </c>
      <c r="E237" s="327"/>
      <c r="F237" s="270">
        <f>ROUND(D237*E237,2)</f>
        <v>0</v>
      </c>
    </row>
    <row r="238" spans="1:6" s="358" customFormat="1">
      <c r="A238" s="320"/>
      <c r="B238" s="321" t="s">
        <v>1855</v>
      </c>
      <c r="C238" s="486" t="s">
        <v>489</v>
      </c>
      <c r="D238" s="486">
        <v>1</v>
      </c>
      <c r="E238" s="327"/>
      <c r="F238" s="270">
        <f>ROUND(D238*E238,2)</f>
        <v>0</v>
      </c>
    </row>
    <row r="239" spans="1:6" s="358" customFormat="1">
      <c r="A239" s="320"/>
      <c r="B239" s="487" t="s">
        <v>1856</v>
      </c>
      <c r="C239" s="454"/>
      <c r="D239" s="454"/>
      <c r="E239" s="404"/>
    </row>
    <row r="240" spans="1:6" s="461" customFormat="1" ht="14.25">
      <c r="A240" s="474"/>
      <c r="B240" s="401" t="s">
        <v>1391</v>
      </c>
      <c r="C240" s="322"/>
      <c r="D240" s="322"/>
      <c r="E240" s="323"/>
      <c r="F240" s="324"/>
    </row>
    <row r="241" spans="1:6" s="237" customFormat="1" ht="14.25">
      <c r="A241" s="488"/>
      <c r="B241" s="461"/>
      <c r="C241" s="235"/>
      <c r="D241" s="235"/>
      <c r="E241" s="318"/>
      <c r="F241" s="236"/>
    </row>
    <row r="242" spans="1:6" s="358" customFormat="1" ht="51">
      <c r="A242" s="320">
        <f>MAX($A$4:A241)+1</f>
        <v>11</v>
      </c>
      <c r="B242" s="321" t="s">
        <v>1857</v>
      </c>
      <c r="C242" s="399"/>
      <c r="D242" s="399"/>
      <c r="E242" s="404"/>
    </row>
    <row r="243" spans="1:6" s="358" customFormat="1">
      <c r="B243" s="321" t="s">
        <v>1858</v>
      </c>
      <c r="C243" s="399" t="s">
        <v>400</v>
      </c>
      <c r="D243" s="399">
        <v>1</v>
      </c>
      <c r="E243" s="327"/>
      <c r="F243" s="270">
        <f>ROUND(D243*E243,2)</f>
        <v>0</v>
      </c>
    </row>
    <row r="244" spans="1:6" s="358" customFormat="1">
      <c r="B244" s="487" t="s">
        <v>1859</v>
      </c>
      <c r="E244" s="404"/>
    </row>
    <row r="245" spans="1:6" s="461" customFormat="1" ht="14.25">
      <c r="A245" s="474"/>
      <c r="B245" s="401" t="s">
        <v>1337</v>
      </c>
      <c r="C245" s="322"/>
      <c r="D245" s="322"/>
      <c r="E245" s="323"/>
      <c r="F245" s="324"/>
    </row>
    <row r="246" spans="1:6" s="325" customFormat="1">
      <c r="A246" s="320"/>
      <c r="B246" s="321"/>
      <c r="C246" s="484"/>
      <c r="D246" s="484"/>
      <c r="E246" s="323"/>
      <c r="F246" s="485"/>
    </row>
    <row r="247" spans="1:6" s="358" customFormat="1" ht="25.5">
      <c r="A247" s="320">
        <f>MAX($A$4:A246)+1</f>
        <v>12</v>
      </c>
      <c r="B247" s="321" t="s">
        <v>1860</v>
      </c>
      <c r="C247" s="454"/>
      <c r="D247" s="454"/>
      <c r="E247" s="404"/>
    </row>
    <row r="248" spans="1:6" s="358" customFormat="1">
      <c r="A248" s="320"/>
      <c r="B248" s="489" t="s">
        <v>1861</v>
      </c>
      <c r="C248" s="486" t="s">
        <v>489</v>
      </c>
      <c r="D248" s="486">
        <v>1</v>
      </c>
      <c r="E248" s="327"/>
      <c r="F248" s="270">
        <f>ROUND(D248*E248,2)</f>
        <v>0</v>
      </c>
    </row>
    <row r="249" spans="1:6" s="358" customFormat="1">
      <c r="A249" s="320"/>
      <c r="B249" s="487" t="s">
        <v>1862</v>
      </c>
      <c r="C249" s="454"/>
      <c r="D249" s="454"/>
      <c r="E249" s="404"/>
    </row>
    <row r="250" spans="1:6" s="461" customFormat="1" ht="14.25">
      <c r="A250" s="474"/>
      <c r="B250" s="401" t="s">
        <v>1337</v>
      </c>
      <c r="C250" s="322"/>
      <c r="D250" s="322"/>
      <c r="E250" s="323"/>
      <c r="F250" s="324"/>
    </row>
    <row r="251" spans="1:6" s="461" customFormat="1" ht="14.25">
      <c r="A251" s="474"/>
      <c r="B251" s="490"/>
      <c r="C251" s="479"/>
      <c r="D251" s="479"/>
      <c r="E251" s="480"/>
      <c r="F251" s="479"/>
    </row>
    <row r="252" spans="1:6" s="461" customFormat="1" ht="165.75">
      <c r="A252" s="491">
        <f>MAX($A$3:A251)+1</f>
        <v>13</v>
      </c>
      <c r="B252" s="492" t="s">
        <v>1863</v>
      </c>
      <c r="C252" s="493"/>
      <c r="D252" s="494"/>
      <c r="E252" s="495"/>
      <c r="F252" s="496"/>
    </row>
    <row r="253" spans="1:6" s="461" customFormat="1" ht="14.25">
      <c r="A253" s="474"/>
      <c r="B253" s="497" t="s">
        <v>1864</v>
      </c>
      <c r="C253" s="493" t="s">
        <v>489</v>
      </c>
      <c r="D253" s="494">
        <v>2</v>
      </c>
      <c r="E253" s="498"/>
      <c r="F253" s="270">
        <f>ROUND(D253*E253,2)</f>
        <v>0</v>
      </c>
    </row>
    <row r="254" spans="1:6" s="461" customFormat="1" ht="14.25">
      <c r="A254" s="474"/>
      <c r="B254" s="497" t="s">
        <v>1865</v>
      </c>
      <c r="C254" s="493" t="s">
        <v>489</v>
      </c>
      <c r="D254" s="494">
        <v>1</v>
      </c>
      <c r="E254" s="498"/>
      <c r="F254" s="270">
        <f>ROUND(D254*E254,2)</f>
        <v>0</v>
      </c>
    </row>
    <row r="255" spans="1:6" s="461" customFormat="1" ht="14.25">
      <c r="A255" s="474"/>
      <c r="B255" s="499" t="s">
        <v>1866</v>
      </c>
      <c r="C255" s="479"/>
      <c r="D255" s="479"/>
      <c r="E255" s="480"/>
      <c r="F255" s="479"/>
    </row>
    <row r="256" spans="1:6" s="461" customFormat="1" ht="14.25">
      <c r="A256" s="474"/>
      <c r="B256" s="500" t="s">
        <v>1337</v>
      </c>
      <c r="C256" s="479"/>
      <c r="D256" s="479"/>
      <c r="E256" s="480"/>
      <c r="F256" s="479"/>
    </row>
    <row r="257" spans="1:15" s="461" customFormat="1" ht="14.25">
      <c r="A257" s="474"/>
      <c r="B257" s="490"/>
      <c r="C257" s="479"/>
      <c r="D257" s="479"/>
      <c r="E257" s="480"/>
      <c r="F257" s="479"/>
    </row>
    <row r="258" spans="1:15" s="461" customFormat="1" ht="165.75">
      <c r="A258" s="491">
        <f>MAX($A$3:A257)+1</f>
        <v>14</v>
      </c>
      <c r="B258" s="492" t="s">
        <v>1867</v>
      </c>
      <c r="C258" s="493"/>
      <c r="D258" s="494"/>
      <c r="E258" s="495"/>
      <c r="F258" s="496"/>
    </row>
    <row r="259" spans="1:15" s="461" customFormat="1" ht="14.25">
      <c r="A259" s="474"/>
      <c r="B259" s="497" t="s">
        <v>1868</v>
      </c>
      <c r="C259" s="493" t="s">
        <v>489</v>
      </c>
      <c r="D259" s="494">
        <v>1</v>
      </c>
      <c r="E259" s="498"/>
      <c r="F259" s="270">
        <f>ROUND(D259*E259,2)</f>
        <v>0</v>
      </c>
    </row>
    <row r="260" spans="1:15" s="461" customFormat="1" ht="14.25">
      <c r="A260" s="474"/>
      <c r="B260" s="499" t="s">
        <v>1869</v>
      </c>
      <c r="C260" s="493"/>
      <c r="D260" s="494"/>
      <c r="E260" s="495"/>
      <c r="F260" s="496"/>
    </row>
    <row r="261" spans="1:15" s="461" customFormat="1" ht="14.25">
      <c r="A261" s="474"/>
      <c r="B261" s="492" t="s">
        <v>1870</v>
      </c>
      <c r="C261" s="493"/>
      <c r="D261" s="494"/>
      <c r="E261" s="495"/>
      <c r="F261" s="496"/>
    </row>
    <row r="262" spans="1:15" s="461" customFormat="1" ht="14.25">
      <c r="A262" s="474"/>
      <c r="B262" s="490"/>
      <c r="C262" s="479"/>
      <c r="D262" s="479"/>
      <c r="E262" s="480"/>
      <c r="F262" s="479"/>
    </row>
    <row r="263" spans="1:15" s="461" customFormat="1" ht="63.75">
      <c r="A263" s="491">
        <f>MAX($A$3:A262)+1</f>
        <v>15</v>
      </c>
      <c r="B263" s="501" t="s">
        <v>1871</v>
      </c>
      <c r="C263" s="479"/>
      <c r="D263" s="479"/>
      <c r="E263" s="480"/>
      <c r="F263" s="479"/>
    </row>
    <row r="264" spans="1:15" s="461" customFormat="1" ht="14.25">
      <c r="A264" s="474"/>
      <c r="B264" s="497" t="s">
        <v>1868</v>
      </c>
      <c r="C264" s="493" t="s">
        <v>489</v>
      </c>
      <c r="D264" s="494">
        <v>1</v>
      </c>
      <c r="E264" s="498"/>
      <c r="F264" s="270">
        <f>ROUND(D264*E264,2)</f>
        <v>0</v>
      </c>
    </row>
    <row r="265" spans="1:15" s="461" customFormat="1" ht="14.25">
      <c r="A265" s="474"/>
      <c r="B265" s="497" t="s">
        <v>1872</v>
      </c>
      <c r="C265" s="493" t="s">
        <v>489</v>
      </c>
      <c r="D265" s="494">
        <v>3</v>
      </c>
      <c r="E265" s="498"/>
      <c r="F265" s="270">
        <f>ROUND(D265*E265,2)</f>
        <v>0</v>
      </c>
    </row>
    <row r="266" spans="1:15">
      <c r="A266" s="358"/>
      <c r="B266" s="454"/>
      <c r="C266" s="399"/>
      <c r="D266" s="399"/>
      <c r="E266" s="332"/>
      <c r="F266" s="360"/>
      <c r="O266" s="244"/>
    </row>
    <row r="267" spans="1:15" ht="51">
      <c r="A267" s="347">
        <f>MAX($A$115:A265)+1</f>
        <v>16</v>
      </c>
      <c r="B267" s="502" t="s">
        <v>1873</v>
      </c>
      <c r="C267" s="399"/>
      <c r="D267" s="399"/>
      <c r="E267" s="332"/>
      <c r="F267" s="360"/>
      <c r="O267" s="244"/>
    </row>
    <row r="268" spans="1:15">
      <c r="A268" s="358"/>
      <c r="B268" s="503" t="s">
        <v>1874</v>
      </c>
      <c r="C268" s="399" t="s">
        <v>489</v>
      </c>
      <c r="D268" s="399">
        <v>2</v>
      </c>
      <c r="E268" s="277"/>
      <c r="F268" s="270">
        <f>ROUND(D268*E268,2)</f>
        <v>0</v>
      </c>
      <c r="O268" s="244"/>
    </row>
    <row r="269" spans="1:15">
      <c r="A269" s="358"/>
      <c r="B269" s="503" t="s">
        <v>1875</v>
      </c>
      <c r="C269" s="399" t="s">
        <v>489</v>
      </c>
      <c r="D269" s="399">
        <v>1</v>
      </c>
      <c r="E269" s="277"/>
      <c r="F269" s="270">
        <f>ROUND(D269*E269,2)</f>
        <v>0</v>
      </c>
      <c r="O269" s="244"/>
    </row>
    <row r="270" spans="1:15">
      <c r="A270" s="358"/>
      <c r="B270" s="503" t="s">
        <v>1876</v>
      </c>
      <c r="C270" s="399" t="s">
        <v>489</v>
      </c>
      <c r="D270" s="399">
        <v>1</v>
      </c>
      <c r="E270" s="277"/>
      <c r="F270" s="270">
        <f>ROUND(D270*E270,2)</f>
        <v>0</v>
      </c>
      <c r="O270" s="244"/>
    </row>
    <row r="271" spans="1:15">
      <c r="A271" s="358"/>
      <c r="B271" s="503" t="s">
        <v>1877</v>
      </c>
      <c r="C271" s="399" t="s">
        <v>489</v>
      </c>
      <c r="D271" s="399">
        <v>1</v>
      </c>
      <c r="E271" s="277"/>
      <c r="F271" s="270">
        <f>ROUND(D271*E271,2)</f>
        <v>0</v>
      </c>
      <c r="O271" s="244"/>
    </row>
    <row r="272" spans="1:15">
      <c r="A272" s="358"/>
      <c r="B272" s="503" t="s">
        <v>1878</v>
      </c>
      <c r="C272" s="399"/>
      <c r="D272" s="399"/>
      <c r="E272" s="332"/>
      <c r="F272" s="360"/>
      <c r="O272" s="244"/>
    </row>
    <row r="273" spans="1:6" s="461" customFormat="1" ht="14.25">
      <c r="A273" s="474"/>
      <c r="B273" s="492" t="s">
        <v>1870</v>
      </c>
      <c r="C273" s="493"/>
      <c r="D273" s="494"/>
      <c r="E273" s="495"/>
      <c r="F273" s="496"/>
    </row>
    <row r="274" spans="1:6" s="461" customFormat="1" ht="14.25">
      <c r="A274" s="474"/>
      <c r="B274" s="490"/>
      <c r="C274" s="479"/>
      <c r="D274" s="479"/>
      <c r="E274" s="480"/>
      <c r="F274" s="479"/>
    </row>
    <row r="275" spans="1:6" s="461" customFormat="1" ht="63.75">
      <c r="A275" s="491">
        <f>MAX($A$3:A274)+1</f>
        <v>17</v>
      </c>
      <c r="B275" s="401" t="s">
        <v>1879</v>
      </c>
      <c r="C275" s="357"/>
      <c r="D275" s="357"/>
      <c r="E275" s="332"/>
      <c r="F275" s="360"/>
    </row>
    <row r="276" spans="1:6" s="461" customFormat="1" ht="14.25">
      <c r="A276" s="474"/>
      <c r="B276" s="401" t="s">
        <v>1880</v>
      </c>
      <c r="C276" s="399" t="s">
        <v>489</v>
      </c>
      <c r="D276" s="399">
        <v>2</v>
      </c>
      <c r="E276" s="473"/>
      <c r="F276" s="270">
        <f>ROUND(D276*E276,2)</f>
        <v>0</v>
      </c>
    </row>
    <row r="277" spans="1:6" s="461" customFormat="1" ht="14.25">
      <c r="A277" s="474"/>
      <c r="B277" s="457" t="s">
        <v>1881</v>
      </c>
      <c r="C277" s="399"/>
      <c r="D277" s="399"/>
      <c r="E277" s="323"/>
      <c r="F277" s="270"/>
    </row>
    <row r="278" spans="1:6" s="461" customFormat="1" ht="14.25">
      <c r="A278" s="474"/>
      <c r="B278" s="401" t="s">
        <v>1391</v>
      </c>
      <c r="C278" s="399"/>
      <c r="D278" s="484"/>
      <c r="E278" s="323"/>
      <c r="F278" s="485"/>
    </row>
    <row r="279" spans="1:6" s="461" customFormat="1" ht="14.25">
      <c r="A279" s="474"/>
      <c r="B279" s="504"/>
      <c r="C279" s="505"/>
      <c r="D279" s="494"/>
      <c r="E279" s="495"/>
      <c r="F279" s="494"/>
    </row>
    <row r="280" spans="1:6" s="461" customFormat="1" ht="25.5">
      <c r="A280" s="491">
        <f>MAX($A$3:A279)+1</f>
        <v>18</v>
      </c>
      <c r="B280" s="506" t="s">
        <v>1882</v>
      </c>
      <c r="C280" s="507"/>
      <c r="D280" s="494"/>
      <c r="E280" s="495"/>
      <c r="F280" s="494"/>
    </row>
    <row r="281" spans="1:6" s="461" customFormat="1" ht="14.25">
      <c r="A281" s="474"/>
      <c r="B281" s="506" t="s">
        <v>1883</v>
      </c>
      <c r="C281" s="507"/>
      <c r="D281" s="494"/>
      <c r="E281" s="495"/>
      <c r="F281" s="494"/>
    </row>
    <row r="282" spans="1:6" s="461" customFormat="1" ht="14.25">
      <c r="A282" s="474"/>
      <c r="B282" s="506" t="s">
        <v>1884</v>
      </c>
      <c r="C282" s="507"/>
      <c r="D282" s="505"/>
      <c r="E282" s="508"/>
      <c r="F282" s="509"/>
    </row>
    <row r="283" spans="1:6" s="461" customFormat="1" ht="25.5">
      <c r="A283" s="474"/>
      <c r="B283" s="506" t="s">
        <v>1885</v>
      </c>
      <c r="C283" s="507"/>
      <c r="D283" s="505"/>
      <c r="E283" s="508"/>
      <c r="F283" s="496"/>
    </row>
    <row r="284" spans="1:6" s="461" customFormat="1" ht="14.25">
      <c r="A284" s="474"/>
      <c r="B284" s="506" t="s">
        <v>1886</v>
      </c>
      <c r="C284" s="507"/>
      <c r="D284" s="505"/>
      <c r="E284" s="508"/>
      <c r="F284" s="496"/>
    </row>
    <row r="285" spans="1:6" s="461" customFormat="1" ht="14.25">
      <c r="A285" s="510"/>
      <c r="B285" s="506" t="s">
        <v>1887</v>
      </c>
      <c r="C285" s="507"/>
      <c r="D285" s="505"/>
      <c r="E285" s="508"/>
      <c r="F285" s="511"/>
    </row>
    <row r="286" spans="1:6" s="461" customFormat="1" ht="14.25">
      <c r="A286" s="474"/>
      <c r="B286" s="506" t="s">
        <v>1888</v>
      </c>
      <c r="C286" s="507"/>
      <c r="D286" s="505"/>
      <c r="E286" s="508"/>
      <c r="F286" s="511"/>
    </row>
    <row r="287" spans="1:6" s="461" customFormat="1" ht="25.5">
      <c r="A287" s="474"/>
      <c r="B287" s="506" t="s">
        <v>1889</v>
      </c>
      <c r="C287" s="507"/>
      <c r="D287" s="505"/>
      <c r="E287" s="508"/>
      <c r="F287" s="496"/>
    </row>
    <row r="288" spans="1:6" s="461" customFormat="1" ht="14.25">
      <c r="A288" s="474"/>
      <c r="B288" s="512" t="s">
        <v>1868</v>
      </c>
      <c r="C288" s="513" t="s">
        <v>400</v>
      </c>
      <c r="D288" s="486">
        <v>2</v>
      </c>
      <c r="E288" s="498"/>
      <c r="F288" s="270">
        <f>ROUND(D288*E288,2)</f>
        <v>0</v>
      </c>
    </row>
    <row r="289" spans="1:6" s="461" customFormat="1" ht="14.25">
      <c r="A289" s="474"/>
      <c r="B289" s="514" t="s">
        <v>1890</v>
      </c>
      <c r="C289" s="507"/>
      <c r="D289" s="505"/>
      <c r="E289" s="508"/>
      <c r="F289" s="515"/>
    </row>
    <row r="290" spans="1:6" s="461" customFormat="1" ht="14.25">
      <c r="A290" s="474"/>
      <c r="B290" s="516" t="s">
        <v>1870</v>
      </c>
      <c r="C290" s="517"/>
      <c r="D290" s="517"/>
      <c r="E290" s="518"/>
      <c r="F290" s="519"/>
    </row>
    <row r="291" spans="1:6" s="325" customFormat="1">
      <c r="A291" s="320"/>
      <c r="B291" s="321"/>
      <c r="C291" s="484"/>
      <c r="D291" s="484"/>
      <c r="E291" s="323"/>
      <c r="F291" s="485"/>
    </row>
    <row r="292" spans="1:6" s="325" customFormat="1" ht="25.5">
      <c r="A292" s="320">
        <f>MAX($A$115:A291)+1</f>
        <v>19</v>
      </c>
      <c r="B292" s="321" t="s">
        <v>1891</v>
      </c>
      <c r="C292" s="484"/>
      <c r="D292" s="484"/>
      <c r="E292" s="323"/>
      <c r="F292" s="485"/>
    </row>
    <row r="293" spans="1:6" s="325" customFormat="1">
      <c r="A293" s="320"/>
      <c r="B293" s="321" t="s">
        <v>1868</v>
      </c>
      <c r="C293" s="486" t="s">
        <v>489</v>
      </c>
      <c r="D293" s="486">
        <v>2</v>
      </c>
      <c r="E293" s="327"/>
      <c r="F293" s="270">
        <f>ROUND(D293*E293,2)</f>
        <v>0</v>
      </c>
    </row>
    <row r="294" spans="1:6" s="325" customFormat="1">
      <c r="A294" s="320"/>
      <c r="B294" s="321"/>
      <c r="C294" s="484"/>
      <c r="D294" s="484"/>
      <c r="E294" s="323"/>
      <c r="F294" s="485"/>
    </row>
    <row r="295" spans="1:6" s="325" customFormat="1" ht="38.25">
      <c r="A295" s="320">
        <f>MAX($A$4:A294)+1</f>
        <v>20</v>
      </c>
      <c r="B295" s="321" t="s">
        <v>1892</v>
      </c>
      <c r="C295" s="484"/>
      <c r="D295" s="484"/>
      <c r="E295" s="520"/>
      <c r="F295" s="485"/>
    </row>
    <row r="296" spans="1:6" s="325" customFormat="1">
      <c r="A296" s="320"/>
      <c r="B296" s="321" t="s">
        <v>1893</v>
      </c>
      <c r="C296" s="484"/>
      <c r="D296" s="484"/>
      <c r="E296" s="520"/>
      <c r="F296" s="485"/>
    </row>
    <row r="297" spans="1:6" s="325" customFormat="1">
      <c r="A297" s="320"/>
      <c r="B297" s="321" t="s">
        <v>1894</v>
      </c>
      <c r="C297" s="486" t="s">
        <v>489</v>
      </c>
      <c r="D297" s="486">
        <v>1</v>
      </c>
      <c r="E297" s="327"/>
      <c r="F297" s="270">
        <f>ROUND(D297*E297,2)</f>
        <v>0</v>
      </c>
    </row>
    <row r="298" spans="1:6" s="325" customFormat="1">
      <c r="A298" s="320"/>
      <c r="B298" s="321" t="s">
        <v>1895</v>
      </c>
      <c r="C298" s="486" t="s">
        <v>489</v>
      </c>
      <c r="D298" s="486">
        <v>1</v>
      </c>
      <c r="E298" s="327"/>
      <c r="F298" s="270">
        <f>ROUND(D298*E298,2)</f>
        <v>0</v>
      </c>
    </row>
    <row r="299" spans="1:6" s="325" customFormat="1">
      <c r="A299" s="320"/>
      <c r="B299" s="321" t="s">
        <v>1896</v>
      </c>
      <c r="C299" s="486" t="s">
        <v>489</v>
      </c>
      <c r="D299" s="486">
        <v>4</v>
      </c>
      <c r="E299" s="327"/>
      <c r="F299" s="270">
        <f>ROUND(D299*E299,2)</f>
        <v>0</v>
      </c>
    </row>
    <row r="300" spans="1:6" s="325" customFormat="1">
      <c r="A300" s="320"/>
      <c r="B300" s="321" t="s">
        <v>1897</v>
      </c>
      <c r="C300" s="486" t="s">
        <v>489</v>
      </c>
      <c r="D300" s="486">
        <v>4</v>
      </c>
      <c r="E300" s="327"/>
      <c r="F300" s="270">
        <f>ROUND(D300*E300,2)</f>
        <v>0</v>
      </c>
    </row>
    <row r="301" spans="1:6" s="325" customFormat="1">
      <c r="A301" s="320"/>
      <c r="B301" s="487" t="s">
        <v>1898</v>
      </c>
      <c r="C301" s="484"/>
      <c r="D301" s="484"/>
      <c r="E301" s="520"/>
      <c r="F301" s="485"/>
    </row>
    <row r="302" spans="1:6" s="461" customFormat="1" ht="14.25">
      <c r="A302" s="474"/>
      <c r="B302" s="516" t="s">
        <v>1337</v>
      </c>
      <c r="C302" s="517"/>
      <c r="D302" s="517"/>
      <c r="E302" s="518"/>
      <c r="F302" s="519"/>
    </row>
    <row r="303" spans="1:6" s="325" customFormat="1">
      <c r="A303" s="320"/>
      <c r="B303" s="321"/>
      <c r="C303" s="484"/>
      <c r="D303" s="484"/>
      <c r="E303" s="323"/>
      <c r="F303" s="485"/>
    </row>
    <row r="304" spans="1:6" s="325" customFormat="1" ht="38.25">
      <c r="A304" s="320">
        <f>MAX($A$4:A303)+1</f>
        <v>21</v>
      </c>
      <c r="B304" s="321" t="s">
        <v>1892</v>
      </c>
      <c r="C304" s="484"/>
      <c r="D304" s="484"/>
      <c r="E304" s="520"/>
      <c r="F304" s="485"/>
    </row>
    <row r="305" spans="1:6" s="325" customFormat="1">
      <c r="A305" s="320"/>
      <c r="B305" s="321" t="s">
        <v>1893</v>
      </c>
      <c r="C305" s="484"/>
      <c r="D305" s="484"/>
      <c r="E305" s="520"/>
      <c r="F305" s="485"/>
    </row>
    <row r="306" spans="1:6" s="325" customFormat="1">
      <c r="A306" s="320"/>
      <c r="B306" s="321" t="s">
        <v>1894</v>
      </c>
      <c r="C306" s="486" t="s">
        <v>489</v>
      </c>
      <c r="D306" s="486">
        <v>1</v>
      </c>
      <c r="E306" s="327"/>
      <c r="F306" s="270">
        <f>ROUND(D306*E306,2)</f>
        <v>0</v>
      </c>
    </row>
    <row r="307" spans="1:6" s="325" customFormat="1">
      <c r="A307" s="320"/>
      <c r="B307" s="321" t="s">
        <v>1895</v>
      </c>
      <c r="C307" s="486" t="s">
        <v>489</v>
      </c>
      <c r="D307" s="486">
        <v>1</v>
      </c>
      <c r="E307" s="327"/>
      <c r="F307" s="270">
        <f>ROUND(D307*E307,2)</f>
        <v>0</v>
      </c>
    </row>
    <row r="308" spans="1:6" s="325" customFormat="1">
      <c r="A308" s="320"/>
      <c r="B308" s="321" t="s">
        <v>1896</v>
      </c>
      <c r="C308" s="486" t="s">
        <v>489</v>
      </c>
      <c r="D308" s="486">
        <v>4</v>
      </c>
      <c r="E308" s="327"/>
      <c r="F308" s="270">
        <f>ROUND(D308*E308,2)</f>
        <v>0</v>
      </c>
    </row>
    <row r="309" spans="1:6" s="325" customFormat="1">
      <c r="A309" s="320"/>
      <c r="B309" s="321" t="s">
        <v>1897</v>
      </c>
      <c r="C309" s="486" t="s">
        <v>489</v>
      </c>
      <c r="D309" s="486">
        <v>4</v>
      </c>
      <c r="E309" s="327"/>
      <c r="F309" s="270">
        <f>ROUND(D309*E309,2)</f>
        <v>0</v>
      </c>
    </row>
    <row r="310" spans="1:6" s="325" customFormat="1">
      <c r="A310" s="320"/>
      <c r="B310" s="487" t="s">
        <v>1899</v>
      </c>
      <c r="C310" s="484"/>
      <c r="D310" s="484"/>
      <c r="E310" s="520"/>
      <c r="F310" s="485"/>
    </row>
    <row r="311" spans="1:6" s="461" customFormat="1" ht="14.25">
      <c r="A311" s="474"/>
      <c r="B311" s="516" t="s">
        <v>1337</v>
      </c>
      <c r="C311" s="517"/>
      <c r="D311" s="517"/>
      <c r="E311" s="518"/>
      <c r="F311" s="519"/>
    </row>
    <row r="312" spans="1:6" s="461" customFormat="1" ht="14.25">
      <c r="A312" s="474"/>
      <c r="B312" s="512"/>
      <c r="C312" s="505"/>
      <c r="D312" s="494"/>
      <c r="E312" s="495"/>
      <c r="F312" s="521"/>
    </row>
    <row r="313" spans="1:6" s="461" customFormat="1" ht="38.25">
      <c r="A313" s="491">
        <f>MAX($A$3:A312)+1</f>
        <v>22</v>
      </c>
      <c r="B313" s="504" t="s">
        <v>1900</v>
      </c>
      <c r="C313" s="505"/>
      <c r="D313" s="494"/>
      <c r="E313" s="495"/>
      <c r="F313" s="494"/>
    </row>
    <row r="314" spans="1:6" s="461" customFormat="1" ht="14.25">
      <c r="A314" s="474"/>
      <c r="B314" s="504" t="s">
        <v>1901</v>
      </c>
      <c r="C314" s="505" t="s">
        <v>489</v>
      </c>
      <c r="D314" s="494">
        <v>5</v>
      </c>
      <c r="E314" s="498"/>
      <c r="F314" s="270">
        <f>ROUND(D314*E314,2)</f>
        <v>0</v>
      </c>
    </row>
    <row r="315" spans="1:6" s="461" customFormat="1" ht="14.25">
      <c r="A315" s="474"/>
      <c r="B315" s="504" t="s">
        <v>1902</v>
      </c>
      <c r="C315" s="505" t="s">
        <v>489</v>
      </c>
      <c r="D315" s="494">
        <v>2</v>
      </c>
      <c r="E315" s="498"/>
      <c r="F315" s="270">
        <f>ROUND(D315*E315,2)</f>
        <v>0</v>
      </c>
    </row>
    <row r="316" spans="1:6" s="461" customFormat="1" ht="14.25">
      <c r="A316" s="474"/>
      <c r="B316" s="522" t="s">
        <v>1903</v>
      </c>
      <c r="C316" s="505"/>
      <c r="D316" s="494"/>
      <c r="E316" s="495"/>
      <c r="F316" s="494"/>
    </row>
    <row r="317" spans="1:6" s="461" customFormat="1" ht="14.25">
      <c r="A317" s="474"/>
      <c r="B317" s="523" t="s">
        <v>1870</v>
      </c>
      <c r="C317" s="524"/>
      <c r="D317" s="494"/>
      <c r="E317" s="495"/>
      <c r="F317" s="494"/>
    </row>
    <row r="318" spans="1:6" s="358" customFormat="1">
      <c r="A318" s="525"/>
      <c r="B318" s="454"/>
      <c r="C318" s="399"/>
      <c r="D318" s="399"/>
      <c r="E318" s="332"/>
    </row>
    <row r="319" spans="1:6" s="358" customFormat="1" ht="25.5">
      <c r="A319" s="320">
        <f>MAX($A$4:A318)+1</f>
        <v>23</v>
      </c>
      <c r="B319" s="526" t="s">
        <v>1904</v>
      </c>
      <c r="C319" s="399"/>
      <c r="D319" s="399"/>
      <c r="E319" s="332"/>
    </row>
    <row r="320" spans="1:6" s="358" customFormat="1">
      <c r="A320" s="525"/>
      <c r="B320" s="526" t="s">
        <v>1893</v>
      </c>
      <c r="C320" s="399"/>
      <c r="D320" s="399"/>
      <c r="E320" s="332"/>
    </row>
    <row r="321" spans="1:6" s="358" customFormat="1">
      <c r="A321" s="525"/>
      <c r="B321" s="526" t="s">
        <v>1895</v>
      </c>
      <c r="C321" s="399" t="s">
        <v>489</v>
      </c>
      <c r="D321" s="399">
        <v>5</v>
      </c>
      <c r="E321" s="277"/>
      <c r="F321" s="270">
        <f>ROUND(D321*E321,2)</f>
        <v>0</v>
      </c>
    </row>
    <row r="322" spans="1:6" s="358" customFormat="1">
      <c r="A322" s="525"/>
      <c r="B322" s="527" t="s">
        <v>1905</v>
      </c>
      <c r="C322" s="399"/>
      <c r="D322" s="399"/>
      <c r="E322" s="332"/>
    </row>
    <row r="323" spans="1:6" s="461" customFormat="1" ht="14.25">
      <c r="A323" s="474"/>
      <c r="B323" s="516" t="s">
        <v>1337</v>
      </c>
      <c r="C323" s="517"/>
      <c r="D323" s="517"/>
      <c r="E323" s="518"/>
      <c r="F323" s="519"/>
    </row>
    <row r="324" spans="1:6" s="358" customFormat="1">
      <c r="A324" s="273"/>
      <c r="B324" s="454"/>
      <c r="C324" s="399"/>
      <c r="D324" s="399"/>
      <c r="E324" s="404"/>
    </row>
    <row r="325" spans="1:6" s="358" customFormat="1" ht="38.25">
      <c r="A325" s="273">
        <f>MAX($A$11:A324)+1</f>
        <v>24</v>
      </c>
      <c r="B325" s="454" t="s">
        <v>1906</v>
      </c>
      <c r="C325" s="399"/>
      <c r="D325" s="399"/>
      <c r="E325" s="404"/>
    </row>
    <row r="326" spans="1:6" s="358" customFormat="1">
      <c r="B326" s="455" t="s">
        <v>1907</v>
      </c>
      <c r="C326" s="399" t="s">
        <v>489</v>
      </c>
      <c r="D326" s="399">
        <v>2</v>
      </c>
      <c r="E326" s="277"/>
      <c r="F326" s="270">
        <f>D326*E326</f>
        <v>0</v>
      </c>
    </row>
    <row r="327" spans="1:6" s="461" customFormat="1" ht="14.25">
      <c r="A327" s="474"/>
      <c r="B327" s="490"/>
      <c r="C327" s="479"/>
      <c r="D327" s="479"/>
      <c r="E327" s="480"/>
      <c r="F327" s="479"/>
    </row>
    <row r="328" spans="1:6" s="461" customFormat="1" ht="216.75">
      <c r="A328" s="491">
        <f>MAX($A$3:A327)+1</f>
        <v>25</v>
      </c>
      <c r="B328" s="528" t="s">
        <v>1908</v>
      </c>
      <c r="C328" s="529" t="s">
        <v>50</v>
      </c>
      <c r="D328" s="494">
        <v>2460</v>
      </c>
      <c r="E328" s="498"/>
      <c r="F328" s="270">
        <f>ROUND(D328*E328,2)</f>
        <v>0</v>
      </c>
    </row>
    <row r="329" spans="1:6" s="358" customFormat="1">
      <c r="A329" s="273"/>
      <c r="B329" s="454"/>
      <c r="C329" s="399"/>
      <c r="D329" s="399"/>
      <c r="E329" s="404"/>
    </row>
    <row r="330" spans="1:6" s="358" customFormat="1" ht="51">
      <c r="A330" s="273">
        <f>MAX($A$11:A329)+1</f>
        <v>26</v>
      </c>
      <c r="B330" s="454" t="s">
        <v>1909</v>
      </c>
      <c r="C330" s="399"/>
      <c r="D330" s="399"/>
      <c r="E330" s="404"/>
    </row>
    <row r="331" spans="1:6" s="358" customFormat="1">
      <c r="B331" s="455"/>
      <c r="C331" s="399" t="s">
        <v>489</v>
      </c>
      <c r="D331" s="399">
        <v>4</v>
      </c>
      <c r="E331" s="277"/>
      <c r="F331" s="270">
        <f>D331*E331</f>
        <v>0</v>
      </c>
    </row>
    <row r="332" spans="1:6" s="358" customFormat="1">
      <c r="A332" s="273"/>
      <c r="B332" s="454"/>
      <c r="C332" s="399"/>
      <c r="D332" s="399"/>
      <c r="E332" s="404"/>
    </row>
    <row r="333" spans="1:6" s="358" customFormat="1" ht="76.5">
      <c r="A333" s="273">
        <f>MAX($A$11:A332)+1</f>
        <v>27</v>
      </c>
      <c r="B333" s="454" t="s">
        <v>1910</v>
      </c>
      <c r="C333" s="399"/>
      <c r="D333" s="399"/>
      <c r="E333" s="404"/>
    </row>
    <row r="334" spans="1:6" s="358" customFormat="1">
      <c r="B334" s="321" t="s">
        <v>1868</v>
      </c>
      <c r="C334" s="399" t="s">
        <v>489</v>
      </c>
      <c r="D334" s="399">
        <v>4</v>
      </c>
      <c r="E334" s="277"/>
      <c r="F334" s="270">
        <f>D334*E334</f>
        <v>0</v>
      </c>
    </row>
    <row r="335" spans="1:6" s="461" customFormat="1" ht="14.25">
      <c r="A335" s="474"/>
      <c r="B335" s="490"/>
      <c r="C335" s="479"/>
      <c r="D335" s="479"/>
      <c r="E335" s="480"/>
      <c r="F335" s="479"/>
    </row>
    <row r="336" spans="1:6" s="461" customFormat="1" ht="153">
      <c r="A336" s="491">
        <f>MAX($A$3:A335)+1</f>
        <v>28</v>
      </c>
      <c r="B336" s="528" t="s">
        <v>1911</v>
      </c>
      <c r="C336" s="399"/>
      <c r="D336" s="399"/>
      <c r="E336" s="404"/>
      <c r="F336" s="358"/>
    </row>
    <row r="337" spans="1:6" s="325" customFormat="1">
      <c r="A337" s="320"/>
      <c r="B337" s="321" t="s">
        <v>1868</v>
      </c>
      <c r="C337" s="486" t="s">
        <v>61</v>
      </c>
      <c r="D337" s="486">
        <v>25</v>
      </c>
      <c r="E337" s="327"/>
      <c r="F337" s="270">
        <f>ROUND(D337*E337,2)</f>
        <v>0</v>
      </c>
    </row>
    <row r="338" spans="1:6" s="325" customFormat="1">
      <c r="A338" s="320"/>
      <c r="B338" s="321" t="s">
        <v>1912</v>
      </c>
      <c r="C338" s="486" t="s">
        <v>61</v>
      </c>
      <c r="D338" s="486">
        <v>18</v>
      </c>
      <c r="E338" s="327"/>
      <c r="F338" s="270">
        <f>ROUND(D338*E338,2)</f>
        <v>0</v>
      </c>
    </row>
    <row r="339" spans="1:6" s="461" customFormat="1" ht="14.25">
      <c r="A339" s="474"/>
      <c r="B339" s="490"/>
      <c r="C339" s="479"/>
      <c r="D339" s="479"/>
      <c r="E339" s="480"/>
      <c r="F339" s="479"/>
    </row>
    <row r="340" spans="1:6" s="461" customFormat="1" ht="153">
      <c r="A340" s="491">
        <f>MAX($A$3:A339)+1</f>
        <v>29</v>
      </c>
      <c r="B340" s="530" t="s">
        <v>1913</v>
      </c>
      <c r="C340" s="531"/>
      <c r="D340" s="494"/>
      <c r="E340" s="495"/>
      <c r="F340" s="496"/>
    </row>
    <row r="341" spans="1:6" s="461" customFormat="1" ht="14.25">
      <c r="A341" s="474"/>
      <c r="B341" s="532" t="s">
        <v>1914</v>
      </c>
      <c r="C341" s="531"/>
      <c r="D341" s="494"/>
      <c r="E341" s="495"/>
      <c r="F341" s="496"/>
    </row>
    <row r="342" spans="1:6" s="461" customFormat="1" ht="14.25">
      <c r="A342" s="474"/>
      <c r="B342" s="533" t="s">
        <v>1915</v>
      </c>
      <c r="C342" s="531" t="s">
        <v>1916</v>
      </c>
      <c r="D342" s="494">
        <v>18</v>
      </c>
      <c r="E342" s="498"/>
      <c r="F342" s="270">
        <f>ROUND(D342*E342,2)</f>
        <v>0</v>
      </c>
    </row>
    <row r="343" spans="1:6" s="461" customFormat="1" ht="14.25">
      <c r="A343" s="474"/>
      <c r="B343" s="534" t="s">
        <v>1337</v>
      </c>
      <c r="C343" s="531"/>
      <c r="D343" s="494"/>
      <c r="E343" s="495"/>
      <c r="F343" s="496"/>
    </row>
    <row r="344" spans="1:6" s="461" customFormat="1" ht="14.25">
      <c r="A344" s="474"/>
      <c r="B344" s="535"/>
      <c r="C344" s="507"/>
      <c r="D344" s="494"/>
      <c r="E344" s="495"/>
      <c r="F344" s="496"/>
    </row>
    <row r="345" spans="1:6" s="461" customFormat="1" ht="89.25">
      <c r="A345" s="491">
        <f>MAX($A$3:A344)+1</f>
        <v>30</v>
      </c>
      <c r="B345" s="536" t="s">
        <v>1917</v>
      </c>
      <c r="C345" s="505"/>
      <c r="D345" s="494"/>
      <c r="E345" s="495"/>
      <c r="F345" s="496"/>
    </row>
    <row r="346" spans="1:6" s="461" customFormat="1" ht="14.25">
      <c r="A346" s="474"/>
      <c r="B346" s="537" t="s">
        <v>1918</v>
      </c>
      <c r="C346" s="538"/>
      <c r="D346" s="494"/>
      <c r="E346" s="495"/>
      <c r="F346" s="496"/>
    </row>
    <row r="347" spans="1:6" s="461" customFormat="1" ht="14.25">
      <c r="A347" s="474"/>
      <c r="B347" s="539" t="s">
        <v>1919</v>
      </c>
      <c r="C347" s="505" t="s">
        <v>1920</v>
      </c>
      <c r="D347" s="494">
        <v>24</v>
      </c>
      <c r="E347" s="498"/>
      <c r="F347" s="270">
        <f>ROUND(D347*E347,2)</f>
        <v>0</v>
      </c>
    </row>
    <row r="348" spans="1:6" s="461" customFormat="1" ht="14.25">
      <c r="A348" s="474"/>
      <c r="B348" s="534" t="s">
        <v>1337</v>
      </c>
      <c r="C348" s="531"/>
      <c r="D348" s="494"/>
      <c r="E348" s="495"/>
      <c r="F348" s="496"/>
    </row>
    <row r="349" spans="1:6" s="461" customFormat="1" ht="14.25">
      <c r="A349" s="474"/>
      <c r="B349" s="540"/>
      <c r="C349" s="541"/>
      <c r="D349" s="494"/>
      <c r="E349" s="495"/>
      <c r="F349" s="496"/>
    </row>
    <row r="350" spans="1:6" s="461" customFormat="1" ht="140.25">
      <c r="A350" s="491">
        <f>MAX($A$3:A349)+1</f>
        <v>31</v>
      </c>
      <c r="B350" s="530" t="s">
        <v>1921</v>
      </c>
      <c r="C350" s="531"/>
      <c r="D350" s="542"/>
      <c r="E350" s="543"/>
      <c r="F350" s="544"/>
    </row>
    <row r="351" spans="1:6" s="461" customFormat="1" ht="14.25">
      <c r="A351" s="474"/>
      <c r="B351" s="532" t="s">
        <v>1922</v>
      </c>
      <c r="C351" s="531"/>
      <c r="D351" s="531"/>
      <c r="E351" s="543"/>
      <c r="F351" s="544"/>
    </row>
    <row r="352" spans="1:6" s="461" customFormat="1" ht="14.25">
      <c r="A352" s="474"/>
      <c r="B352" s="533" t="s">
        <v>1915</v>
      </c>
      <c r="C352" s="531" t="s">
        <v>1916</v>
      </c>
      <c r="D352" s="545">
        <v>123</v>
      </c>
      <c r="E352" s="498"/>
      <c r="F352" s="270">
        <f>ROUND(D352*E352,2)</f>
        <v>0</v>
      </c>
    </row>
    <row r="353" spans="1:8" s="461" customFormat="1" ht="14.25">
      <c r="A353" s="474"/>
      <c r="B353" s="534" t="s">
        <v>1337</v>
      </c>
      <c r="C353" s="531"/>
      <c r="D353" s="545"/>
      <c r="E353" s="546"/>
      <c r="F353" s="496"/>
    </row>
    <row r="354" spans="1:8" s="538" customFormat="1">
      <c r="A354" s="491"/>
      <c r="B354" s="547"/>
      <c r="C354" s="505"/>
      <c r="D354" s="505"/>
      <c r="E354" s="332"/>
      <c r="F354" s="496"/>
    </row>
    <row r="355" spans="1:8" s="538" customFormat="1" ht="114.75">
      <c r="A355" s="491">
        <f>MAX($A$4:A353)+1</f>
        <v>32</v>
      </c>
      <c r="B355" s="401" t="s">
        <v>1923</v>
      </c>
      <c r="C355" s="357"/>
      <c r="D355" s="357"/>
      <c r="E355" s="332"/>
      <c r="F355" s="360"/>
    </row>
    <row r="356" spans="1:8" s="538" customFormat="1" ht="51">
      <c r="A356" s="358"/>
      <c r="B356" s="401" t="s">
        <v>1924</v>
      </c>
      <c r="C356" s="486" t="s">
        <v>1925</v>
      </c>
      <c r="D356" s="486">
        <v>24</v>
      </c>
      <c r="E356" s="327"/>
      <c r="F356" s="270">
        <f>ROUND(D356*E356,2)</f>
        <v>0</v>
      </c>
    </row>
    <row r="357" spans="1:8" s="461" customFormat="1" ht="14.25">
      <c r="A357" s="474"/>
      <c r="B357" s="534" t="s">
        <v>1337</v>
      </c>
      <c r="C357" s="531"/>
      <c r="D357" s="545"/>
      <c r="E357" s="546"/>
      <c r="F357" s="496"/>
    </row>
    <row r="358" spans="1:8" s="461" customFormat="1" ht="14.25">
      <c r="A358" s="474"/>
      <c r="B358" s="548"/>
      <c r="C358" s="549"/>
      <c r="D358" s="549"/>
      <c r="E358" s="550"/>
      <c r="F358" s="544"/>
    </row>
    <row r="359" spans="1:8" s="461" customFormat="1" ht="63.75">
      <c r="A359" s="491">
        <f>MAX($A$3:A358)+1</f>
        <v>33</v>
      </c>
      <c r="B359" s="551" t="s">
        <v>1926</v>
      </c>
      <c r="C359" s="507" t="s">
        <v>400</v>
      </c>
      <c r="D359" s="507">
        <v>1</v>
      </c>
      <c r="E359" s="552"/>
      <c r="F359" s="270">
        <f>ROUND(D359*E359,2)</f>
        <v>0</v>
      </c>
    </row>
    <row r="360" spans="1:8" s="461" customFormat="1" ht="14.25">
      <c r="A360" s="474"/>
      <c r="B360" s="553"/>
      <c r="C360" s="554"/>
      <c r="D360" s="555"/>
      <c r="E360" s="550"/>
      <c r="F360" s="544"/>
    </row>
    <row r="361" spans="1:8" s="461" customFormat="1" ht="76.5">
      <c r="A361" s="491">
        <f>MAX($A$3:A360)+1</f>
        <v>34</v>
      </c>
      <c r="B361" s="556" t="s">
        <v>1927</v>
      </c>
      <c r="C361" s="557" t="s">
        <v>400</v>
      </c>
      <c r="D361" s="557">
        <v>1</v>
      </c>
      <c r="E361" s="552"/>
      <c r="F361" s="270">
        <f>ROUND(D361*E361,2)</f>
        <v>0</v>
      </c>
    </row>
    <row r="362" spans="1:8" s="461" customFormat="1" ht="14.25">
      <c r="A362" s="474"/>
      <c r="B362" s="556"/>
      <c r="C362" s="557"/>
      <c r="D362" s="557"/>
      <c r="E362" s="558"/>
      <c r="F362" s="559"/>
    </row>
    <row r="363" spans="1:8" s="461" customFormat="1" ht="51">
      <c r="A363" s="491">
        <f>MAX($A$3:A362)+1</f>
        <v>35</v>
      </c>
      <c r="B363" s="556" t="s">
        <v>1928</v>
      </c>
      <c r="C363" s="557" t="s">
        <v>400</v>
      </c>
      <c r="D363" s="557">
        <v>1</v>
      </c>
      <c r="E363" s="552"/>
      <c r="F363" s="270">
        <f>ROUND(D363*E363,2)</f>
        <v>0</v>
      </c>
    </row>
    <row r="364" spans="1:8" s="443" customFormat="1">
      <c r="A364" s="560"/>
      <c r="B364" s="454"/>
      <c r="C364" s="357"/>
      <c r="D364" s="357"/>
      <c r="E364" s="452"/>
      <c r="F364" s="561"/>
      <c r="H364" s="248"/>
    </row>
    <row r="365" spans="1:8" s="443" customFormat="1" ht="25.5">
      <c r="A365" s="491">
        <f>MAX($A$3:A364)+1</f>
        <v>36</v>
      </c>
      <c r="B365" s="526" t="s">
        <v>1929</v>
      </c>
      <c r="C365" s="357" t="s">
        <v>502</v>
      </c>
      <c r="D365" s="357">
        <v>22</v>
      </c>
      <c r="E365" s="277"/>
      <c r="F365" s="375">
        <f>ROUND(E365*D365,2)</f>
        <v>0</v>
      </c>
      <c r="H365" s="248"/>
    </row>
    <row r="366" spans="1:8" s="461" customFormat="1" ht="14.25">
      <c r="A366" s="474"/>
      <c r="B366" s="534"/>
      <c r="C366" s="505"/>
      <c r="D366" s="505"/>
      <c r="E366" s="508"/>
      <c r="F366" s="511"/>
    </row>
    <row r="367" spans="1:8" s="461" customFormat="1" ht="25.5">
      <c r="A367" s="491">
        <f>MAX($A$3:A366)+1</f>
        <v>37</v>
      </c>
      <c r="B367" s="356" t="s">
        <v>1930</v>
      </c>
      <c r="C367" s="399" t="s">
        <v>400</v>
      </c>
      <c r="D367" s="562">
        <v>0.1</v>
      </c>
      <c r="E367" s="563"/>
      <c r="F367" s="521">
        <f>SUM(F6:F366)*D367</f>
        <v>0</v>
      </c>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O50"/>
  <sheetViews>
    <sheetView zoomScale="145" zoomScaleNormal="145" zoomScaleSheetLayoutView="115" workbookViewId="0">
      <pane ySplit="3" topLeftCell="A4" activePane="bottomLeft" state="frozen"/>
      <selection activeCell="E6" sqref="E6"/>
      <selection pane="bottomLeft" activeCell="K19" sqref="K19"/>
    </sheetView>
  </sheetViews>
  <sheetFormatPr defaultColWidth="9" defaultRowHeight="15"/>
  <cols>
    <col min="1" max="1" width="7.42578125" style="482" customWidth="1"/>
    <col min="2" max="2" width="51.5703125" style="482" customWidth="1"/>
    <col min="3" max="4" width="9" style="482"/>
    <col min="5" max="5" width="14.140625" style="483" customWidth="1"/>
    <col min="6" max="6" width="15.7109375" style="482" customWidth="1"/>
    <col min="7" max="16384" width="9" style="482"/>
  </cols>
  <sheetData>
    <row r="1" spans="1:15" s="253" customFormat="1" ht="12.75">
      <c r="A1" s="249" t="s">
        <v>1931</v>
      </c>
      <c r="B1" s="234" t="s">
        <v>1932</v>
      </c>
      <c r="C1" s="250"/>
      <c r="D1" s="250"/>
      <c r="E1" s="251" t="s">
        <v>1304</v>
      </c>
      <c r="F1" s="262">
        <f>SUBTOTAL(9,F5:F42)</f>
        <v>0</v>
      </c>
    </row>
    <row r="2" spans="1:15" s="260" customFormat="1" ht="12.75">
      <c r="A2" s="254"/>
      <c r="B2" s="467"/>
      <c r="C2" s="256"/>
      <c r="D2" s="256"/>
      <c r="E2" s="257"/>
      <c r="F2" s="395"/>
      <c r="G2" s="259"/>
      <c r="H2" s="259"/>
      <c r="I2" s="259"/>
      <c r="J2" s="259"/>
      <c r="K2" s="259"/>
      <c r="L2" s="259"/>
      <c r="M2" s="259"/>
      <c r="N2" s="259"/>
      <c r="O2" s="259"/>
    </row>
    <row r="3" spans="1:15" s="253" customFormat="1" ht="12.75">
      <c r="A3" s="249"/>
      <c r="B3" s="234" t="s">
        <v>1328</v>
      </c>
      <c r="C3" s="250" t="s">
        <v>1329</v>
      </c>
      <c r="D3" s="250" t="s">
        <v>1330</v>
      </c>
      <c r="E3" s="261" t="s">
        <v>1331</v>
      </c>
      <c r="F3" s="262" t="s">
        <v>1303</v>
      </c>
    </row>
    <row r="4" spans="1:15" s="564" customFormat="1" ht="12.75">
      <c r="A4" s="317"/>
      <c r="B4" s="238"/>
      <c r="C4" s="235"/>
      <c r="D4" s="235"/>
      <c r="E4" s="318"/>
      <c r="F4" s="236"/>
    </row>
    <row r="5" spans="1:15" s="288" customFormat="1" ht="51">
      <c r="A5" s="273">
        <f>MAX($A$4:A4)+1</f>
        <v>1</v>
      </c>
      <c r="B5" s="565" t="s">
        <v>1933</v>
      </c>
      <c r="C5" s="566"/>
      <c r="D5" s="567"/>
      <c r="E5" s="568"/>
      <c r="F5" s="569"/>
    </row>
    <row r="6" spans="1:15" s="288" customFormat="1" ht="12.75">
      <c r="A6" s="273"/>
      <c r="B6" s="565" t="s">
        <v>1934</v>
      </c>
      <c r="C6" s="399" t="s">
        <v>489</v>
      </c>
      <c r="D6" s="399">
        <v>3</v>
      </c>
      <c r="E6" s="473"/>
      <c r="F6" s="270">
        <f>D6*E6</f>
        <v>0</v>
      </c>
    </row>
    <row r="7" spans="1:15" s="288" customFormat="1" ht="12.75">
      <c r="A7" s="378"/>
      <c r="B7" s="565"/>
      <c r="C7" s="566"/>
      <c r="D7" s="567"/>
      <c r="E7" s="568"/>
      <c r="F7" s="569"/>
    </row>
    <row r="8" spans="1:15" s="288" customFormat="1" ht="63.75">
      <c r="A8" s="273">
        <f>MAX($A$4:A7)+1</f>
        <v>2</v>
      </c>
      <c r="B8" s="565" t="s">
        <v>1935</v>
      </c>
      <c r="C8" s="566"/>
      <c r="D8" s="567"/>
      <c r="E8" s="568"/>
      <c r="F8" s="569"/>
    </row>
    <row r="9" spans="1:15" s="288" customFormat="1" ht="12.75">
      <c r="A9" s="273"/>
      <c r="B9" s="565" t="s">
        <v>1934</v>
      </c>
      <c r="C9" s="399" t="s">
        <v>489</v>
      </c>
      <c r="D9" s="399">
        <v>2</v>
      </c>
      <c r="E9" s="473"/>
      <c r="F9" s="270">
        <f>D9*E9</f>
        <v>0</v>
      </c>
    </row>
    <row r="10" spans="1:15" s="288" customFormat="1" ht="12.75">
      <c r="A10" s="273"/>
      <c r="B10" s="565"/>
      <c r="C10" s="399"/>
      <c r="D10" s="399"/>
      <c r="E10" s="568"/>
      <c r="F10" s="270"/>
    </row>
    <row r="11" spans="1:15" s="288" customFormat="1" ht="63.75">
      <c r="A11" s="273">
        <f>MAX($A$4:A10)+1</f>
        <v>3</v>
      </c>
      <c r="B11" s="565" t="s">
        <v>1936</v>
      </c>
      <c r="C11" s="566"/>
      <c r="D11" s="567"/>
      <c r="E11" s="568"/>
      <c r="F11" s="569"/>
    </row>
    <row r="12" spans="1:15" s="288" customFormat="1" ht="12.75">
      <c r="A12" s="378"/>
      <c r="B12" s="565" t="s">
        <v>1937</v>
      </c>
      <c r="C12" s="399" t="s">
        <v>61</v>
      </c>
      <c r="D12" s="399">
        <v>28</v>
      </c>
      <c r="E12" s="473"/>
      <c r="F12" s="270">
        <f>+E12*D12</f>
        <v>0</v>
      </c>
    </row>
    <row r="13" spans="1:15" s="288" customFormat="1" ht="12.75">
      <c r="A13" s="378"/>
      <c r="B13" s="565" t="s">
        <v>1938</v>
      </c>
      <c r="C13" s="399" t="s">
        <v>61</v>
      </c>
      <c r="D13" s="399">
        <v>62</v>
      </c>
      <c r="E13" s="473"/>
      <c r="F13" s="270">
        <f>+E13*D13</f>
        <v>0</v>
      </c>
    </row>
    <row r="14" spans="1:15" s="574" customFormat="1" ht="12.75">
      <c r="A14" s="570"/>
      <c r="B14" s="571"/>
      <c r="C14" s="572"/>
      <c r="D14" s="572"/>
      <c r="E14" s="573"/>
    </row>
    <row r="15" spans="1:15" s="574" customFormat="1" ht="51">
      <c r="A15" s="273">
        <f>MAX($A$4:A14)+1</f>
        <v>4</v>
      </c>
      <c r="B15" s="575" t="s">
        <v>1939</v>
      </c>
      <c r="C15" s="572"/>
      <c r="D15" s="572"/>
      <c r="E15" s="573"/>
    </row>
    <row r="16" spans="1:15" s="574" customFormat="1" ht="12.75">
      <c r="A16" s="570"/>
      <c r="B16" s="464" t="s">
        <v>1940</v>
      </c>
      <c r="C16" s="399" t="s">
        <v>489</v>
      </c>
      <c r="D16" s="399">
        <v>8</v>
      </c>
      <c r="E16" s="473"/>
      <c r="F16" s="270">
        <f>+E16*D16</f>
        <v>0</v>
      </c>
    </row>
    <row r="17" spans="1:7" s="574" customFormat="1" ht="12.75">
      <c r="A17" s="570"/>
      <c r="B17" s="464" t="s">
        <v>1941</v>
      </c>
      <c r="C17" s="399" t="s">
        <v>489</v>
      </c>
      <c r="D17" s="399">
        <v>12</v>
      </c>
      <c r="E17" s="473"/>
      <c r="F17" s="270">
        <f>+E17*D17</f>
        <v>0</v>
      </c>
    </row>
    <row r="18" spans="1:7" s="574" customFormat="1" ht="12.75">
      <c r="A18" s="570"/>
      <c r="B18" s="571"/>
      <c r="C18" s="572"/>
      <c r="D18" s="572"/>
      <c r="E18" s="573"/>
    </row>
    <row r="19" spans="1:7" s="574" customFormat="1" ht="51">
      <c r="A19" s="273">
        <f>MAX($A$4:A18)+1</f>
        <v>5</v>
      </c>
      <c r="B19" s="575" t="s">
        <v>1942</v>
      </c>
      <c r="C19" s="572"/>
      <c r="D19" s="572"/>
      <c r="E19" s="573"/>
    </row>
    <row r="20" spans="1:7" s="574" customFormat="1" ht="12.75">
      <c r="A20" s="570"/>
      <c r="B20" s="464" t="s">
        <v>1943</v>
      </c>
      <c r="C20" s="399" t="s">
        <v>489</v>
      </c>
      <c r="D20" s="399">
        <v>1</v>
      </c>
      <c r="E20" s="473"/>
      <c r="F20" s="270">
        <f>+E20*D20</f>
        <v>0</v>
      </c>
    </row>
    <row r="21" spans="1:7" s="574" customFormat="1" ht="12.75">
      <c r="A21" s="570"/>
      <c r="B21" s="575"/>
      <c r="C21" s="399"/>
      <c r="D21" s="399"/>
      <c r="E21" s="573"/>
    </row>
    <row r="22" spans="1:7" s="574" customFormat="1" ht="51">
      <c r="A22" s="273">
        <f>MAX($A$4:A21)+1</f>
        <v>6</v>
      </c>
      <c r="B22" s="575" t="s">
        <v>1944</v>
      </c>
      <c r="C22" s="399"/>
      <c r="D22" s="399"/>
      <c r="E22" s="573"/>
    </row>
    <row r="23" spans="1:7" s="574" customFormat="1" ht="12.75">
      <c r="A23" s="570"/>
      <c r="B23" s="464" t="s">
        <v>1943</v>
      </c>
      <c r="C23" s="399" t="s">
        <v>489</v>
      </c>
      <c r="D23" s="399">
        <v>2</v>
      </c>
      <c r="E23" s="473"/>
      <c r="F23" s="270">
        <f>+E23*D23</f>
        <v>0</v>
      </c>
    </row>
    <row r="24" spans="1:7" s="358" customFormat="1" ht="12.75">
      <c r="A24" s="456"/>
      <c r="B24" s="464"/>
      <c r="C24" s="399"/>
      <c r="D24" s="576"/>
      <c r="E24" s="332"/>
      <c r="F24" s="360"/>
      <c r="G24" s="465"/>
    </row>
    <row r="25" spans="1:7" s="358" customFormat="1" ht="25.5">
      <c r="A25" s="273">
        <f>MAX($A$6:A24)+1</f>
        <v>7</v>
      </c>
      <c r="B25" s="575" t="s">
        <v>1945</v>
      </c>
      <c r="C25" s="399"/>
      <c r="D25" s="576"/>
      <c r="E25" s="332"/>
      <c r="F25" s="360"/>
      <c r="G25" s="465"/>
    </row>
    <row r="26" spans="1:7" s="358" customFormat="1" ht="12.75">
      <c r="A26" s="456"/>
      <c r="B26" s="464" t="s">
        <v>1946</v>
      </c>
      <c r="C26" s="399" t="s">
        <v>489</v>
      </c>
      <c r="D26" s="399">
        <v>6</v>
      </c>
      <c r="E26" s="473"/>
      <c r="F26" s="270">
        <f>+E26*D26</f>
        <v>0</v>
      </c>
      <c r="G26" s="443"/>
    </row>
    <row r="27" spans="1:7" s="288" customFormat="1" ht="12.75">
      <c r="A27" s="378"/>
      <c r="B27" s="565"/>
      <c r="C27" s="566"/>
      <c r="D27" s="567"/>
      <c r="E27" s="568"/>
      <c r="F27" s="569"/>
    </row>
    <row r="28" spans="1:7" s="288" customFormat="1" ht="25.5">
      <c r="A28" s="273">
        <f>MAX($A$4:A27)+1</f>
        <v>8</v>
      </c>
      <c r="B28" s="565" t="s">
        <v>1947</v>
      </c>
      <c r="C28" s="566"/>
      <c r="D28" s="567"/>
      <c r="E28" s="568"/>
      <c r="F28" s="569"/>
    </row>
    <row r="29" spans="1:7" s="288" customFormat="1" ht="12.75">
      <c r="A29" s="378"/>
      <c r="B29" s="565" t="s">
        <v>1948</v>
      </c>
      <c r="C29" s="566"/>
      <c r="D29" s="567"/>
      <c r="E29" s="568"/>
      <c r="F29" s="569"/>
    </row>
    <row r="30" spans="1:7" s="288" customFormat="1" ht="12.75">
      <c r="A30" s="378"/>
      <c r="B30" s="565" t="s">
        <v>1941</v>
      </c>
      <c r="C30" s="399" t="s">
        <v>489</v>
      </c>
      <c r="D30" s="399">
        <v>7</v>
      </c>
      <c r="E30" s="473"/>
      <c r="F30" s="270">
        <f>+E30*D30</f>
        <v>0</v>
      </c>
    </row>
    <row r="31" spans="1:7" s="358" customFormat="1" ht="12.75">
      <c r="A31" s="456"/>
      <c r="B31" s="356"/>
      <c r="D31" s="567"/>
      <c r="E31" s="404"/>
      <c r="G31" s="465"/>
    </row>
    <row r="32" spans="1:7" s="358" customFormat="1" ht="38.25">
      <c r="A32" s="313">
        <f>MAX($A$6:A31)+1</f>
        <v>9</v>
      </c>
      <c r="B32" s="577" t="s">
        <v>1949</v>
      </c>
      <c r="C32" s="399" t="s">
        <v>1452</v>
      </c>
      <c r="D32" s="399">
        <v>1</v>
      </c>
      <c r="E32" s="473"/>
      <c r="F32" s="270">
        <f>+E32*D32</f>
        <v>0</v>
      </c>
    </row>
    <row r="33" spans="1:7" s="358" customFormat="1" ht="12.75">
      <c r="A33" s="456"/>
      <c r="B33" s="356"/>
      <c r="D33" s="567"/>
      <c r="E33" s="404"/>
      <c r="G33" s="465"/>
    </row>
    <row r="34" spans="1:7" s="358" customFormat="1" ht="25.5">
      <c r="A34" s="313">
        <f>MAX($A$6:A33)+1</f>
        <v>10</v>
      </c>
      <c r="B34" s="577" t="s">
        <v>1950</v>
      </c>
      <c r="C34" s="399" t="s">
        <v>1452</v>
      </c>
      <c r="D34" s="399">
        <v>2</v>
      </c>
      <c r="E34" s="473"/>
      <c r="F34" s="270">
        <f>+E34*D34</f>
        <v>0</v>
      </c>
    </row>
    <row r="35" spans="1:7" s="358" customFormat="1" ht="12.75">
      <c r="A35" s="456"/>
      <c r="B35" s="356"/>
      <c r="D35" s="567"/>
      <c r="E35" s="404"/>
      <c r="G35" s="465"/>
    </row>
    <row r="36" spans="1:7" s="358" customFormat="1" ht="51">
      <c r="A36" s="313">
        <f>MAX($A$6:A35)+1</f>
        <v>11</v>
      </c>
      <c r="B36" s="577" t="s">
        <v>1951</v>
      </c>
      <c r="C36" s="399" t="s">
        <v>1452</v>
      </c>
      <c r="D36" s="399">
        <v>1</v>
      </c>
      <c r="E36" s="473"/>
      <c r="F36" s="270">
        <f>+E36*D36</f>
        <v>0</v>
      </c>
    </row>
    <row r="37" spans="1:7" s="358" customFormat="1" ht="12.75">
      <c r="A37" s="456"/>
      <c r="B37" s="356"/>
      <c r="D37" s="567"/>
      <c r="E37" s="404"/>
      <c r="G37" s="465"/>
    </row>
    <row r="38" spans="1:7" s="358" customFormat="1" ht="25.5">
      <c r="A38" s="313">
        <f>MAX($A$6:A37)+1</f>
        <v>12</v>
      </c>
      <c r="B38" s="577" t="s">
        <v>1952</v>
      </c>
      <c r="C38" s="399" t="s">
        <v>1452</v>
      </c>
      <c r="D38" s="399">
        <v>1</v>
      </c>
      <c r="E38" s="473"/>
      <c r="F38" s="270">
        <f>+E38*D38</f>
        <v>0</v>
      </c>
    </row>
    <row r="39" spans="1:7" s="358" customFormat="1" ht="12.75">
      <c r="A39" s="313"/>
      <c r="B39" s="578"/>
      <c r="C39" s="567"/>
      <c r="D39" s="567"/>
      <c r="E39" s="579"/>
      <c r="F39" s="580"/>
    </row>
    <row r="40" spans="1:7" s="358" customFormat="1" ht="25.5">
      <c r="A40" s="313">
        <f>MAX($A$6:A39)+1</f>
        <v>13</v>
      </c>
      <c r="B40" s="577" t="s">
        <v>1953</v>
      </c>
      <c r="C40" s="399" t="s">
        <v>1452</v>
      </c>
      <c r="D40" s="399">
        <v>1</v>
      </c>
      <c r="E40" s="473"/>
      <c r="F40" s="270">
        <f>+E40*D40</f>
        <v>0</v>
      </c>
    </row>
    <row r="41" spans="1:7" s="358" customFormat="1" ht="12.75">
      <c r="A41" s="456"/>
      <c r="B41" s="464"/>
      <c r="C41" s="399"/>
      <c r="D41" s="399"/>
      <c r="E41" s="332"/>
      <c r="F41" s="360"/>
      <c r="G41" s="465"/>
    </row>
    <row r="42" spans="1:7" s="358" customFormat="1" ht="25.5">
      <c r="A42" s="273">
        <f>MAX($A$4:A41)+1</f>
        <v>14</v>
      </c>
      <c r="B42" s="464" t="s">
        <v>1545</v>
      </c>
      <c r="C42" s="399" t="s">
        <v>1954</v>
      </c>
      <c r="D42" s="466">
        <v>0.1</v>
      </c>
      <c r="E42" s="473"/>
      <c r="F42" s="270">
        <f>D42*(SUM(F5:F40))</f>
        <v>0</v>
      </c>
      <c r="G42" s="465"/>
    </row>
    <row r="43" spans="1:7" s="288" customFormat="1" ht="12.75">
      <c r="A43" s="378"/>
      <c r="B43" s="565"/>
      <c r="C43" s="566"/>
      <c r="D43" s="581"/>
      <c r="E43" s="568"/>
      <c r="F43" s="569"/>
    </row>
    <row r="44" spans="1:7" s="358" customFormat="1" ht="12.75">
      <c r="E44" s="404"/>
    </row>
    <row r="45" spans="1:7" s="358" customFormat="1" ht="12.75">
      <c r="E45" s="404"/>
    </row>
    <row r="46" spans="1:7" s="358" customFormat="1" ht="12.75">
      <c r="E46" s="404"/>
    </row>
    <row r="47" spans="1:7" s="358" customFormat="1" ht="12.75">
      <c r="E47" s="404"/>
    </row>
    <row r="48" spans="1:7" s="358" customFormat="1" ht="12.75">
      <c r="E48" s="404"/>
    </row>
    <row r="49" spans="5:5" s="358" customFormat="1" ht="12.75">
      <c r="E49" s="404"/>
    </row>
    <row r="50" spans="5:5" s="358" customFormat="1" ht="12.75">
      <c r="E50" s="404"/>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1:O10"/>
  <sheetViews>
    <sheetView zoomScale="120" zoomScaleNormal="120" zoomScaleSheetLayoutView="145" workbookViewId="0">
      <pane ySplit="3" topLeftCell="A4" activePane="bottomLeft" state="frozen"/>
      <selection activeCell="E6" sqref="E6"/>
      <selection pane="bottomLeft" activeCell="E6" sqref="E6"/>
    </sheetView>
  </sheetViews>
  <sheetFormatPr defaultColWidth="9" defaultRowHeight="12.75"/>
  <cols>
    <col min="1" max="1" width="6.7109375" style="244" customWidth="1"/>
    <col min="2" max="2" width="60.85546875" style="387" customWidth="1"/>
    <col min="3" max="4" width="7.7109375" style="246" customWidth="1"/>
    <col min="5" max="5" width="10.7109375" style="247" customWidth="1"/>
    <col min="6" max="6" width="15.7109375" style="292" customWidth="1"/>
    <col min="7" max="15" width="9" style="248"/>
    <col min="16" max="16384" width="9" style="244"/>
  </cols>
  <sheetData>
    <row r="1" spans="1:15" s="253" customFormat="1">
      <c r="A1" s="249" t="s">
        <v>1931</v>
      </c>
      <c r="B1" s="234" t="s">
        <v>1955</v>
      </c>
      <c r="C1" s="250"/>
      <c r="D1" s="250"/>
      <c r="E1" s="251" t="s">
        <v>1304</v>
      </c>
      <c r="F1" s="262">
        <f>SUBTOTAL(9,F5:F9)</f>
        <v>0</v>
      </c>
    </row>
    <row r="2" spans="1:15" s="260" customFormat="1">
      <c r="A2" s="254"/>
      <c r="B2" s="394"/>
      <c r="C2" s="256"/>
      <c r="D2" s="256"/>
      <c r="E2" s="257"/>
      <c r="F2" s="395"/>
      <c r="G2" s="259"/>
      <c r="H2" s="259"/>
      <c r="I2" s="259"/>
      <c r="J2" s="259"/>
      <c r="K2" s="259"/>
      <c r="L2" s="259"/>
      <c r="M2" s="259"/>
      <c r="N2" s="259"/>
      <c r="O2" s="259"/>
    </row>
    <row r="3" spans="1:15" s="253" customFormat="1">
      <c r="A3" s="249"/>
      <c r="B3" s="234" t="s">
        <v>1328</v>
      </c>
      <c r="C3" s="250" t="s">
        <v>1329</v>
      </c>
      <c r="D3" s="250" t="s">
        <v>1330</v>
      </c>
      <c r="E3" s="261" t="s">
        <v>1331</v>
      </c>
      <c r="F3" s="262" t="s">
        <v>1303</v>
      </c>
    </row>
    <row r="4" spans="1:15" s="253" customFormat="1">
      <c r="A4" s="249"/>
      <c r="B4" s="234"/>
      <c r="C4" s="250"/>
      <c r="D4" s="250"/>
      <c r="E4" s="261"/>
      <c r="F4" s="262"/>
    </row>
    <row r="5" spans="1:15" s="434" customFormat="1" ht="25.5">
      <c r="A5" s="347">
        <v>1</v>
      </c>
      <c r="B5" s="582" t="s">
        <v>1956</v>
      </c>
      <c r="C5" s="583"/>
      <c r="D5" s="583"/>
      <c r="E5" s="584"/>
      <c r="F5" s="585"/>
      <c r="G5" s="586"/>
      <c r="H5" s="586"/>
      <c r="I5" s="586"/>
      <c r="J5" s="586"/>
      <c r="K5" s="586"/>
      <c r="L5" s="586"/>
      <c r="M5" s="586"/>
      <c r="N5" s="586"/>
      <c r="O5" s="586"/>
    </row>
    <row r="6" spans="1:15" s="434" customFormat="1">
      <c r="A6" s="587"/>
      <c r="B6" s="582"/>
      <c r="C6" s="583" t="s">
        <v>400</v>
      </c>
      <c r="D6" s="583">
        <v>1</v>
      </c>
      <c r="E6" s="304"/>
      <c r="F6" s="375">
        <f>ROUND(E6*D6,2)</f>
        <v>0</v>
      </c>
      <c r="G6" s="586"/>
      <c r="H6" s="586"/>
      <c r="I6" s="586"/>
      <c r="J6" s="586"/>
      <c r="K6" s="586"/>
      <c r="L6" s="586"/>
      <c r="M6" s="586"/>
      <c r="N6" s="586"/>
      <c r="O6" s="586"/>
    </row>
    <row r="7" spans="1:15" s="434" customFormat="1" ht="25.5">
      <c r="A7" s="347">
        <f>MAX($A$5:A6)+1</f>
        <v>2</v>
      </c>
      <c r="B7" s="582" t="s">
        <v>1957</v>
      </c>
      <c r="C7" s="583"/>
      <c r="D7" s="583"/>
      <c r="E7" s="584"/>
      <c r="F7" s="585"/>
      <c r="G7" s="586"/>
      <c r="H7" s="586"/>
      <c r="I7" s="586"/>
      <c r="J7" s="586"/>
      <c r="K7" s="586"/>
      <c r="L7" s="586"/>
      <c r="M7" s="586"/>
      <c r="N7" s="586"/>
      <c r="O7" s="586"/>
    </row>
    <row r="8" spans="1:15" s="434" customFormat="1">
      <c r="B8" s="582"/>
      <c r="C8" s="583" t="s">
        <v>400</v>
      </c>
      <c r="D8" s="583">
        <v>1</v>
      </c>
      <c r="E8" s="304"/>
      <c r="F8" s="375">
        <f>ROUND(E8*D8,2)</f>
        <v>0</v>
      </c>
      <c r="G8" s="586"/>
      <c r="H8" s="586"/>
      <c r="I8" s="586"/>
      <c r="J8" s="586"/>
      <c r="K8" s="586"/>
      <c r="L8" s="586"/>
      <c r="M8" s="586"/>
      <c r="N8" s="586"/>
      <c r="O8" s="586"/>
    </row>
    <row r="9" spans="1:15" s="434" customFormat="1">
      <c r="B9" s="582"/>
      <c r="C9" s="583"/>
      <c r="D9" s="583"/>
      <c r="E9" s="584"/>
      <c r="F9" s="585"/>
      <c r="G9" s="586"/>
      <c r="H9" s="586"/>
      <c r="I9" s="586"/>
      <c r="J9" s="586"/>
      <c r="K9" s="586"/>
      <c r="L9" s="586"/>
      <c r="M9" s="586"/>
      <c r="N9" s="586"/>
      <c r="O9" s="586"/>
    </row>
    <row r="10" spans="1:15">
      <c r="B10" s="582"/>
    </row>
  </sheetData>
  <sheetProtection selectLockedCells="1"/>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H62"/>
  <sheetViews>
    <sheetView zoomScaleNormal="100" zoomScaleSheetLayoutView="100" workbookViewId="0">
      <selection activeCell="J5" sqref="J5"/>
    </sheetView>
  </sheetViews>
  <sheetFormatPr defaultColWidth="9" defaultRowHeight="16.5"/>
  <cols>
    <col min="1" max="1" width="7.7109375" style="588" customWidth="1"/>
    <col min="2" max="2" width="42" style="589" customWidth="1"/>
    <col min="3" max="3" width="9.140625" style="590" customWidth="1"/>
    <col min="4" max="4" width="9.140625" style="591" customWidth="1"/>
    <col min="5" max="5" width="17.7109375" style="700" customWidth="1"/>
    <col min="6" max="6" width="16" style="701" customWidth="1"/>
    <col min="7" max="7" width="4.42578125" style="590" customWidth="1"/>
    <col min="8" max="8" width="28.7109375" style="590" customWidth="1"/>
    <col min="9" max="9" width="9.140625" style="590" customWidth="1"/>
    <col min="10" max="16384" width="9" style="590"/>
  </cols>
  <sheetData>
    <row r="1" spans="1:8" ht="49.5">
      <c r="A1" s="589" t="s">
        <v>1958</v>
      </c>
      <c r="B1" s="589" t="s">
        <v>1959</v>
      </c>
      <c r="C1" s="590" t="s">
        <v>1034</v>
      </c>
      <c r="D1" s="591" t="s">
        <v>24</v>
      </c>
      <c r="E1" s="700" t="s">
        <v>1960</v>
      </c>
      <c r="F1" s="701" t="s">
        <v>1961</v>
      </c>
    </row>
    <row r="3" spans="1:8">
      <c r="A3" s="709" t="s">
        <v>1962</v>
      </c>
      <c r="B3" s="709"/>
      <c r="C3" s="709"/>
      <c r="D3" s="709"/>
      <c r="E3" s="709"/>
      <c r="F3" s="709"/>
      <c r="G3" s="709"/>
      <c r="H3" s="709"/>
    </row>
    <row r="4" spans="1:8" ht="318.75">
      <c r="A4" s="588" t="s">
        <v>1963</v>
      </c>
      <c r="B4" s="582" t="s">
        <v>2023</v>
      </c>
      <c r="C4" s="591"/>
      <c r="G4" s="591"/>
      <c r="H4" s="591"/>
    </row>
    <row r="5" spans="1:8" ht="89.25">
      <c r="B5" s="582" t="s">
        <v>2024</v>
      </c>
      <c r="C5" s="591"/>
      <c r="G5" s="591"/>
      <c r="H5" s="591"/>
    </row>
    <row r="6" spans="1:8" ht="25.5">
      <c r="B6" s="582" t="s">
        <v>1964</v>
      </c>
      <c r="C6" s="591" t="s">
        <v>489</v>
      </c>
      <c r="D6" s="591">
        <v>1</v>
      </c>
      <c r="F6" s="701">
        <f t="shared" ref="F6:F36" si="0">D6*E6</f>
        <v>0</v>
      </c>
      <c r="G6" s="591"/>
      <c r="H6" s="591"/>
    </row>
    <row r="7" spans="1:8">
      <c r="B7" s="592"/>
      <c r="C7" s="591"/>
      <c r="G7" s="591"/>
      <c r="H7" s="591"/>
    </row>
    <row r="8" spans="1:8" ht="51">
      <c r="A8" s="588" t="s">
        <v>1965</v>
      </c>
      <c r="B8" s="582" t="s">
        <v>1966</v>
      </c>
      <c r="C8" s="591"/>
      <c r="G8" s="591"/>
      <c r="H8" s="591"/>
    </row>
    <row r="9" spans="1:8">
      <c r="B9" s="582" t="s">
        <v>1967</v>
      </c>
      <c r="C9" s="591" t="s">
        <v>489</v>
      </c>
      <c r="D9" s="591">
        <v>1</v>
      </c>
      <c r="F9" s="701">
        <f t="shared" si="0"/>
        <v>0</v>
      </c>
      <c r="G9" s="591"/>
      <c r="H9" s="591"/>
    </row>
    <row r="10" spans="1:8">
      <c r="B10" s="582"/>
      <c r="C10" s="591"/>
      <c r="G10" s="591"/>
      <c r="H10" s="591"/>
    </row>
    <row r="11" spans="1:8" ht="38.25">
      <c r="A11" s="588" t="s">
        <v>1968</v>
      </c>
      <c r="B11" s="582" t="s">
        <v>1969</v>
      </c>
      <c r="C11" s="591"/>
      <c r="G11" s="591"/>
      <c r="H11" s="591"/>
    </row>
    <row r="12" spans="1:8">
      <c r="B12" s="582" t="s">
        <v>1970</v>
      </c>
      <c r="C12" s="591" t="s">
        <v>489</v>
      </c>
      <c r="D12" s="591">
        <v>1</v>
      </c>
      <c r="F12" s="701">
        <f t="shared" si="0"/>
        <v>0</v>
      </c>
      <c r="G12" s="591"/>
      <c r="H12" s="591"/>
    </row>
    <row r="13" spans="1:8">
      <c r="B13" s="582"/>
      <c r="C13" s="591"/>
      <c r="G13" s="591"/>
      <c r="H13" s="591"/>
    </row>
    <row r="14" spans="1:8" ht="102">
      <c r="A14" s="588" t="s">
        <v>1971</v>
      </c>
      <c r="B14" s="582" t="s">
        <v>1972</v>
      </c>
      <c r="C14" s="591"/>
      <c r="G14" s="591"/>
      <c r="H14" s="591"/>
    </row>
    <row r="15" spans="1:8" ht="25.5">
      <c r="B15" s="582" t="s">
        <v>1973</v>
      </c>
      <c r="C15" s="591" t="s">
        <v>489</v>
      </c>
      <c r="D15" s="591">
        <v>1</v>
      </c>
      <c r="F15" s="701">
        <f t="shared" si="0"/>
        <v>0</v>
      </c>
      <c r="G15" s="591"/>
      <c r="H15" s="591"/>
    </row>
    <row r="16" spans="1:8">
      <c r="B16" s="582"/>
      <c r="C16" s="591"/>
      <c r="G16" s="591"/>
      <c r="H16" s="591"/>
    </row>
    <row r="17" spans="1:8" ht="25.5">
      <c r="A17" s="588" t="s">
        <v>1974</v>
      </c>
      <c r="B17" s="582" t="s">
        <v>1975</v>
      </c>
      <c r="C17" s="591"/>
      <c r="G17" s="591"/>
      <c r="H17" s="591"/>
    </row>
    <row r="18" spans="1:8">
      <c r="B18" s="582" t="s">
        <v>1976</v>
      </c>
      <c r="C18" s="591" t="s">
        <v>400</v>
      </c>
      <c r="D18" s="591">
        <v>1</v>
      </c>
      <c r="F18" s="701">
        <f t="shared" si="0"/>
        <v>0</v>
      </c>
      <c r="G18" s="591"/>
      <c r="H18" s="591"/>
    </row>
    <row r="19" spans="1:8">
      <c r="B19" s="582"/>
      <c r="C19" s="591"/>
      <c r="G19" s="591"/>
      <c r="H19" s="591"/>
    </row>
    <row r="20" spans="1:8" ht="38.25">
      <c r="A20" s="588" t="s">
        <v>1977</v>
      </c>
      <c r="B20" s="582" t="s">
        <v>1978</v>
      </c>
      <c r="G20" s="591"/>
      <c r="H20" s="591"/>
    </row>
    <row r="21" spans="1:8" ht="25.5">
      <c r="B21" s="582" t="s">
        <v>1979</v>
      </c>
      <c r="C21" s="590" t="s">
        <v>489</v>
      </c>
      <c r="D21" s="591">
        <v>4</v>
      </c>
      <c r="F21" s="701">
        <f t="shared" si="0"/>
        <v>0</v>
      </c>
      <c r="G21" s="591"/>
    </row>
    <row r="22" spans="1:8">
      <c r="B22" s="582"/>
      <c r="G22" s="591"/>
    </row>
    <row r="23" spans="1:8" ht="89.25">
      <c r="A23" s="588" t="s">
        <v>1980</v>
      </c>
      <c r="B23" s="582" t="s">
        <v>1981</v>
      </c>
      <c r="G23" s="591"/>
    </row>
    <row r="24" spans="1:8" ht="25.5">
      <c r="B24" s="582" t="s">
        <v>1982</v>
      </c>
      <c r="C24" s="590" t="s">
        <v>489</v>
      </c>
      <c r="D24" s="591">
        <v>2</v>
      </c>
      <c r="F24" s="701">
        <f t="shared" si="0"/>
        <v>0</v>
      </c>
    </row>
    <row r="25" spans="1:8">
      <c r="B25" s="582"/>
      <c r="C25" s="591"/>
    </row>
    <row r="26" spans="1:8" ht="38.25">
      <c r="A26" s="588" t="s">
        <v>1983</v>
      </c>
      <c r="B26" s="582" t="s">
        <v>1984</v>
      </c>
    </row>
    <row r="27" spans="1:8">
      <c r="B27" s="582" t="s">
        <v>1985</v>
      </c>
      <c r="C27" s="590" t="s">
        <v>489</v>
      </c>
      <c r="D27" s="591">
        <v>1</v>
      </c>
      <c r="F27" s="701">
        <f t="shared" si="0"/>
        <v>0</v>
      </c>
    </row>
    <row r="28" spans="1:8">
      <c r="B28" s="582"/>
    </row>
    <row r="29" spans="1:8" ht="76.5">
      <c r="A29" s="588" t="s">
        <v>1986</v>
      </c>
      <c r="B29" s="582" t="s">
        <v>1987</v>
      </c>
      <c r="C29" s="590" t="s">
        <v>400</v>
      </c>
      <c r="D29" s="591">
        <v>1</v>
      </c>
      <c r="F29" s="701">
        <f t="shared" si="0"/>
        <v>0</v>
      </c>
    </row>
    <row r="30" spans="1:8">
      <c r="B30" s="582"/>
      <c r="H30" s="593"/>
    </row>
    <row r="31" spans="1:8" ht="51">
      <c r="A31" s="588" t="s">
        <v>1988</v>
      </c>
      <c r="B31" s="582" t="s">
        <v>1989</v>
      </c>
    </row>
    <row r="32" spans="1:8" ht="38.25">
      <c r="B32" s="582" t="s">
        <v>1990</v>
      </c>
      <c r="C32" s="590" t="s">
        <v>489</v>
      </c>
      <c r="D32" s="591">
        <v>5</v>
      </c>
      <c r="F32" s="701">
        <f t="shared" si="0"/>
        <v>0</v>
      </c>
    </row>
    <row r="33" spans="1:6">
      <c r="B33" s="582"/>
    </row>
    <row r="34" spans="1:6" ht="25.5">
      <c r="A34" s="588" t="s">
        <v>1991</v>
      </c>
      <c r="B34" s="582" t="s">
        <v>1992</v>
      </c>
      <c r="C34" s="594" t="s">
        <v>400</v>
      </c>
      <c r="D34" s="591">
        <v>1</v>
      </c>
      <c r="F34" s="701">
        <f t="shared" si="0"/>
        <v>0</v>
      </c>
    </row>
    <row r="35" spans="1:6">
      <c r="B35" s="582"/>
    </row>
    <row r="36" spans="1:6" ht="25.5">
      <c r="A36" s="588" t="s">
        <v>1993</v>
      </c>
      <c r="B36" s="582" t="s">
        <v>1994</v>
      </c>
      <c r="C36" s="590" t="s">
        <v>400</v>
      </c>
      <c r="D36" s="591">
        <v>1</v>
      </c>
      <c r="F36" s="701">
        <f t="shared" si="0"/>
        <v>0</v>
      </c>
    </row>
    <row r="37" spans="1:6">
      <c r="B37" s="582"/>
    </row>
    <row r="38" spans="1:6" ht="191.25">
      <c r="A38" s="588" t="s">
        <v>1995</v>
      </c>
      <c r="B38" s="582" t="s">
        <v>2015</v>
      </c>
    </row>
    <row r="39" spans="1:6" ht="127.5">
      <c r="B39" s="582" t="s">
        <v>2018</v>
      </c>
    </row>
    <row r="40" spans="1:6" ht="293.25">
      <c r="B40" s="582" t="s">
        <v>2016</v>
      </c>
      <c r="D40" s="590"/>
      <c r="E40" s="702"/>
      <c r="F40" s="702"/>
    </row>
    <row r="41" spans="1:6" ht="293.25">
      <c r="B41" s="582" t="s">
        <v>2017</v>
      </c>
      <c r="C41" s="590" t="s">
        <v>400</v>
      </c>
      <c r="D41" s="591">
        <v>1</v>
      </c>
      <c r="F41" s="701">
        <f>D41*E41</f>
        <v>0</v>
      </c>
    </row>
    <row r="42" spans="1:6">
      <c r="A42" s="588" t="s">
        <v>1996</v>
      </c>
      <c r="B42" s="582"/>
    </row>
    <row r="43" spans="1:6" ht="293.25">
      <c r="B43" s="582" t="s">
        <v>2019</v>
      </c>
    </row>
    <row r="44" spans="1:6" ht="267.75">
      <c r="B44" s="582" t="s">
        <v>2020</v>
      </c>
    </row>
    <row r="45" spans="1:6" ht="153">
      <c r="B45" s="582" t="s">
        <v>1997</v>
      </c>
      <c r="C45" s="590" t="s">
        <v>400</v>
      </c>
      <c r="D45" s="591">
        <v>1</v>
      </c>
      <c r="F45" s="701">
        <f t="shared" ref="F45:F60" si="1">D45*E45</f>
        <v>0</v>
      </c>
    </row>
    <row r="46" spans="1:6">
      <c r="A46" s="588" t="s">
        <v>1998</v>
      </c>
      <c r="B46" s="582"/>
    </row>
    <row r="47" spans="1:6" ht="267.75">
      <c r="B47" s="582" t="s">
        <v>1999</v>
      </c>
    </row>
    <row r="48" spans="1:6" ht="255">
      <c r="B48" s="582" t="s">
        <v>2021</v>
      </c>
      <c r="D48" s="590"/>
      <c r="E48" s="702"/>
      <c r="F48" s="702"/>
    </row>
    <row r="49" spans="1:6" ht="293.25">
      <c r="B49" s="582" t="s">
        <v>2022</v>
      </c>
      <c r="C49" s="590" t="s">
        <v>400</v>
      </c>
      <c r="D49" s="591">
        <v>1</v>
      </c>
      <c r="F49" s="701">
        <f>D49*E49</f>
        <v>0</v>
      </c>
    </row>
    <row r="50" spans="1:6">
      <c r="A50" s="588" t="s">
        <v>2000</v>
      </c>
      <c r="B50" s="582"/>
    </row>
    <row r="51" spans="1:6" ht="51">
      <c r="B51" s="582" t="s">
        <v>2001</v>
      </c>
    </row>
    <row r="52" spans="1:6" ht="25.5">
      <c r="B52" s="582" t="s">
        <v>2002</v>
      </c>
      <c r="C52" s="590" t="s">
        <v>400</v>
      </c>
      <c r="D52" s="591">
        <v>1</v>
      </c>
      <c r="F52" s="701">
        <f t="shared" si="1"/>
        <v>0</v>
      </c>
    </row>
    <row r="53" spans="1:6">
      <c r="A53" s="588" t="s">
        <v>2003</v>
      </c>
      <c r="B53" s="582"/>
    </row>
    <row r="54" spans="1:6" ht="51">
      <c r="B54" s="582" t="s">
        <v>2004</v>
      </c>
    </row>
    <row r="55" spans="1:6" ht="25.5">
      <c r="B55" s="582" t="s">
        <v>2002</v>
      </c>
      <c r="C55" s="590" t="s">
        <v>400</v>
      </c>
      <c r="D55" s="591">
        <v>1</v>
      </c>
      <c r="F55" s="701">
        <f t="shared" si="1"/>
        <v>0</v>
      </c>
    </row>
    <row r="56" spans="1:6">
      <c r="A56" s="588" t="s">
        <v>2005</v>
      </c>
      <c r="B56" s="582"/>
    </row>
    <row r="57" spans="1:6" ht="63.75">
      <c r="B57" s="582" t="s">
        <v>2006</v>
      </c>
    </row>
    <row r="58" spans="1:6" ht="25.5">
      <c r="B58" s="582" t="s">
        <v>2002</v>
      </c>
      <c r="C58" s="590" t="s">
        <v>400</v>
      </c>
      <c r="D58" s="591">
        <v>1</v>
      </c>
      <c r="F58" s="701">
        <f t="shared" si="1"/>
        <v>0</v>
      </c>
    </row>
    <row r="59" spans="1:6">
      <c r="A59" s="588" t="s">
        <v>2007</v>
      </c>
      <c r="B59" s="582"/>
    </row>
    <row r="60" spans="1:6" ht="38.25">
      <c r="B60" s="582" t="s">
        <v>2008</v>
      </c>
      <c r="C60" s="590" t="s">
        <v>400</v>
      </c>
      <c r="D60" s="591">
        <v>1</v>
      </c>
      <c r="F60" s="701">
        <f t="shared" si="1"/>
        <v>0</v>
      </c>
    </row>
    <row r="62" spans="1:6">
      <c r="E62" s="703" t="s">
        <v>1206</v>
      </c>
      <c r="F62" s="704">
        <f>SUM(F2:F60)</f>
        <v>0</v>
      </c>
    </row>
  </sheetData>
  <sheetProtection selectLockedCells="1"/>
  <mergeCells count="1">
    <mergeCell ref="A3:H3"/>
  </mergeCells>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rowBreaks count="3" manualBreakCount="3">
    <brk id="41" max="16383" man="1"/>
    <brk id="45" max="16383" man="1"/>
    <brk id="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3:L108"/>
  <sheetViews>
    <sheetView zoomScale="130" zoomScaleNormal="130" zoomScaleSheetLayoutView="100" workbookViewId="0"/>
  </sheetViews>
  <sheetFormatPr defaultColWidth="12.28515625" defaultRowHeight="14.25"/>
  <cols>
    <col min="1" max="1" width="1.28515625" style="17" customWidth="1"/>
    <col min="2" max="2" width="8.42578125" style="17" customWidth="1"/>
    <col min="3" max="4" width="2" style="17" customWidth="1"/>
    <col min="5" max="5" width="24.28515625" style="17" customWidth="1"/>
    <col min="6" max="6" width="12.7109375" style="17" customWidth="1"/>
    <col min="7" max="7" width="10.5703125" style="17" customWidth="1"/>
    <col min="8" max="8" width="8.5703125" style="17" customWidth="1"/>
    <col min="9" max="9" width="12.28515625" style="18"/>
    <col min="10" max="10" width="2" style="17" customWidth="1"/>
    <col min="11" max="11" width="1.5703125" style="17" customWidth="1"/>
    <col min="12" max="12" width="13.7109375" style="17" customWidth="1"/>
    <col min="13" max="13" width="1.7109375" style="17" customWidth="1"/>
    <col min="14" max="14" width="15.140625" style="17" customWidth="1"/>
    <col min="15" max="15" width="2" style="17" customWidth="1"/>
    <col min="16" max="16" width="63.85546875" style="17" customWidth="1"/>
    <col min="17" max="17" width="12.28515625" style="17"/>
    <col min="18" max="18" width="2" style="17" customWidth="1"/>
    <col min="19" max="19" width="63.85546875" style="17" customWidth="1"/>
    <col min="20" max="20" width="12.28515625" style="17"/>
    <col min="21" max="21" width="2" style="17" customWidth="1"/>
    <col min="22" max="22" width="63.85546875" style="17" customWidth="1"/>
    <col min="23" max="23" width="12.28515625" style="17"/>
    <col min="24" max="24" width="2" style="17" customWidth="1"/>
    <col min="25" max="25" width="63.85546875" style="17" customWidth="1"/>
    <col min="26" max="26" width="12.28515625" style="17"/>
    <col min="27" max="27" width="2" style="17" customWidth="1"/>
    <col min="28" max="28" width="63.85546875" style="17" customWidth="1"/>
    <col min="29" max="29" width="12.28515625" style="17"/>
    <col min="30" max="30" width="2" style="17" customWidth="1"/>
    <col min="31" max="31" width="63.85546875" style="17" customWidth="1"/>
    <col min="32" max="32" width="12.28515625" style="17"/>
    <col min="33" max="33" width="2" style="17" customWidth="1"/>
    <col min="34" max="34" width="63.85546875" style="17" customWidth="1"/>
    <col min="35" max="35" width="12.28515625" style="17"/>
    <col min="36" max="36" width="2" style="17" customWidth="1"/>
    <col min="37" max="37" width="63.85546875" style="17" customWidth="1"/>
    <col min="38" max="38" width="12.28515625" style="17"/>
    <col min="39" max="39" width="2" style="17" customWidth="1"/>
    <col min="40" max="40" width="63.85546875" style="17" customWidth="1"/>
    <col min="41" max="41" width="12.28515625" style="17"/>
    <col min="42" max="42" width="2" style="17" customWidth="1"/>
    <col min="43" max="43" width="63.85546875" style="17" customWidth="1"/>
    <col min="44" max="44" width="12.28515625" style="17"/>
    <col min="45" max="45" width="2" style="17" customWidth="1"/>
    <col min="46" max="46" width="63.85546875" style="17" customWidth="1"/>
    <col min="47" max="47" width="12.28515625" style="17"/>
    <col min="48" max="48" width="2" style="17" customWidth="1"/>
    <col min="49" max="49" width="63.85546875" style="17" customWidth="1"/>
    <col min="50" max="50" width="12.28515625" style="17"/>
    <col min="51" max="51" width="2" style="17" customWidth="1"/>
    <col min="52" max="52" width="63.85546875" style="17" customWidth="1"/>
    <col min="53" max="53" width="12.28515625" style="17"/>
    <col min="54" max="54" width="2" style="17" customWidth="1"/>
    <col min="55" max="55" width="63.85546875" style="17" customWidth="1"/>
    <col min="56" max="56" width="12.28515625" style="17"/>
    <col min="57" max="57" width="2" style="17" customWidth="1"/>
    <col min="58" max="58" width="63.85546875" style="17" customWidth="1"/>
    <col min="59" max="59" width="12.28515625" style="17"/>
    <col min="60" max="60" width="2" style="17" customWidth="1"/>
    <col min="61" max="61" width="63.85546875" style="17" customWidth="1"/>
    <col min="62" max="62" width="12.28515625" style="17"/>
    <col min="63" max="63" width="2" style="17" customWidth="1"/>
    <col min="64" max="64" width="63.85546875" style="17" customWidth="1"/>
    <col min="65" max="65" width="12.28515625" style="17"/>
    <col min="66" max="66" width="2" style="17" customWidth="1"/>
    <col min="67" max="67" width="63.85546875" style="17" customWidth="1"/>
    <col min="68" max="68" width="12.28515625" style="17"/>
    <col min="69" max="69" width="2" style="17" customWidth="1"/>
    <col min="70" max="95" width="12.28515625" style="17"/>
    <col min="96" max="96" width="2" style="17" customWidth="1"/>
    <col min="97" max="97" width="63.85546875" style="17" customWidth="1"/>
    <col min="98" max="98" width="12.28515625" style="17"/>
    <col min="99" max="99" width="2" style="17" customWidth="1"/>
    <col min="100" max="100" width="63.85546875" style="17" customWidth="1"/>
    <col min="101" max="101" width="12.28515625" style="17"/>
    <col min="102" max="102" width="2" style="17" customWidth="1"/>
    <col min="103" max="103" width="63.85546875" style="17" customWidth="1"/>
    <col min="104" max="104" width="12.28515625" style="17"/>
    <col min="105" max="105" width="2" style="17" customWidth="1"/>
    <col min="106" max="106" width="63.85546875" style="17" customWidth="1"/>
    <col min="107" max="107" width="12.28515625" style="17"/>
    <col min="108" max="108" width="2" style="17" customWidth="1"/>
    <col min="109" max="109" width="63.85546875" style="17" customWidth="1"/>
    <col min="110" max="110" width="12.28515625" style="17"/>
    <col min="111" max="111" width="2" style="17" customWidth="1"/>
    <col min="112" max="112" width="63.85546875" style="17" customWidth="1"/>
    <col min="113" max="113" width="12.28515625" style="17"/>
    <col min="114" max="114" width="2" style="17" customWidth="1"/>
    <col min="115" max="115" width="63.85546875" style="17" customWidth="1"/>
    <col min="116" max="116" width="12.28515625" style="17"/>
    <col min="117" max="117" width="2" style="17" customWidth="1"/>
    <col min="118" max="118" width="63.85546875" style="17" customWidth="1"/>
    <col min="119" max="119" width="12.28515625" style="17"/>
    <col min="120" max="120" width="2" style="17" customWidth="1"/>
    <col min="121" max="121" width="63.85546875" style="17" customWidth="1"/>
    <col min="122" max="122" width="12.28515625" style="17"/>
    <col min="123" max="123" width="2" style="17" customWidth="1"/>
    <col min="124" max="124" width="63.85546875" style="17" customWidth="1"/>
    <col min="125" max="125" width="12.28515625" style="17"/>
    <col min="126" max="126" width="2" style="17" customWidth="1"/>
    <col min="127" max="127" width="63.85546875" style="17" customWidth="1"/>
    <col min="128" max="128" width="12.28515625" style="17"/>
    <col min="129" max="129" width="2" style="17" customWidth="1"/>
    <col min="130" max="130" width="63.85546875" style="17" customWidth="1"/>
    <col min="131" max="131" width="12.28515625" style="17"/>
    <col min="132" max="132" width="2" style="17" customWidth="1"/>
    <col min="133" max="133" width="63.85546875" style="17" customWidth="1"/>
    <col min="134" max="134" width="12.28515625" style="17"/>
    <col min="135" max="135" width="2" style="17" customWidth="1"/>
    <col min="136" max="136" width="63.85546875" style="17" customWidth="1"/>
    <col min="137" max="137" width="12.28515625" style="17"/>
    <col min="138" max="138" width="2" style="17" customWidth="1"/>
    <col min="139" max="139" width="63.85546875" style="17" customWidth="1"/>
    <col min="140" max="140" width="12.28515625" style="17"/>
    <col min="141" max="141" width="2" style="17" customWidth="1"/>
    <col min="142" max="142" width="63.85546875" style="17" customWidth="1"/>
    <col min="143" max="143" width="12.28515625" style="17"/>
    <col min="144" max="144" width="2" style="17" customWidth="1"/>
    <col min="145" max="145" width="63.85546875" style="17" customWidth="1"/>
    <col min="146" max="146" width="12.28515625" style="17"/>
    <col min="147" max="147" width="2" style="17" customWidth="1"/>
    <col min="148" max="148" width="63.85546875" style="17" customWidth="1"/>
    <col min="149" max="149" width="12.28515625" style="17"/>
    <col min="150" max="150" width="2" style="17" customWidth="1"/>
    <col min="151" max="151" width="63.85546875" style="17" customWidth="1"/>
    <col min="152" max="152" width="12.28515625" style="17"/>
    <col min="153" max="153" width="2" style="17" customWidth="1"/>
    <col min="154" max="154" width="63.85546875" style="17" customWidth="1"/>
    <col min="155" max="155" width="12.28515625" style="17"/>
    <col min="156" max="156" width="2" style="17" customWidth="1"/>
    <col min="157" max="157" width="63.85546875" style="17" customWidth="1"/>
    <col min="158" max="158" width="12.28515625" style="17"/>
    <col min="159" max="159" width="2" style="17" customWidth="1"/>
    <col min="160" max="160" width="63.85546875" style="17" customWidth="1"/>
    <col min="161" max="161" width="12.28515625" style="17"/>
    <col min="162" max="162" width="2" style="17" customWidth="1"/>
    <col min="163" max="163" width="63.85546875" style="17" customWidth="1"/>
    <col min="164" max="164" width="12.28515625" style="17"/>
    <col min="165" max="165" width="2" style="17" customWidth="1"/>
    <col min="166" max="166" width="63.85546875" style="17" customWidth="1"/>
    <col min="167" max="167" width="12.28515625" style="17"/>
    <col min="168" max="168" width="2" style="17" customWidth="1"/>
    <col min="169" max="169" width="63.85546875" style="17" customWidth="1"/>
    <col min="170" max="170" width="12.28515625" style="17"/>
    <col min="171" max="171" width="2" style="17" customWidth="1"/>
    <col min="172" max="172" width="63.85546875" style="17" customWidth="1"/>
    <col min="173" max="173" width="12.28515625" style="17"/>
    <col min="174" max="174" width="2" style="17" customWidth="1"/>
    <col min="175" max="196" width="12.28515625" style="17"/>
    <col min="197" max="197" width="2" style="17" customWidth="1"/>
    <col min="198" max="213" width="12.28515625" style="17"/>
    <col min="214" max="214" width="5.85546875" style="17" customWidth="1"/>
    <col min="215" max="215" width="4.5703125" style="17" customWidth="1"/>
    <col min="216" max="216" width="3.28515625" style="17" customWidth="1"/>
    <col min="217" max="16384" width="12.28515625" style="17"/>
  </cols>
  <sheetData>
    <row r="3" spans="2:12" ht="15">
      <c r="B3" s="705" t="s">
        <v>12</v>
      </c>
      <c r="C3" s="705"/>
      <c r="D3" s="705"/>
      <c r="E3" s="705"/>
      <c r="F3" s="705"/>
      <c r="G3" s="705"/>
      <c r="H3" s="705"/>
      <c r="I3" s="705"/>
      <c r="J3" s="705"/>
      <c r="K3" s="705"/>
      <c r="L3" s="705"/>
    </row>
    <row r="5" spans="2:12" ht="15">
      <c r="B5" s="705" t="s">
        <v>13</v>
      </c>
      <c r="C5" s="705"/>
      <c r="D5" s="705"/>
      <c r="E5" s="705"/>
      <c r="F5" s="705"/>
      <c r="G5" s="705"/>
      <c r="H5" s="705"/>
      <c r="I5" s="705"/>
      <c r="J5" s="705"/>
      <c r="K5" s="705"/>
      <c r="L5" s="705"/>
    </row>
    <row r="6" spans="2:12" ht="15">
      <c r="B6" s="19"/>
      <c r="C6" s="20"/>
      <c r="D6" s="20"/>
      <c r="E6" s="20"/>
      <c r="F6" s="20"/>
      <c r="G6" s="20"/>
      <c r="H6" s="20"/>
      <c r="I6" s="21"/>
      <c r="J6" s="20"/>
      <c r="K6" s="20"/>
      <c r="L6" s="20"/>
    </row>
    <row r="7" spans="2:12" ht="15">
      <c r="B7" s="22" t="s">
        <v>14</v>
      </c>
      <c r="C7" s="20"/>
      <c r="D7" s="20"/>
      <c r="E7" s="20"/>
      <c r="F7" s="20"/>
      <c r="G7" s="20"/>
      <c r="H7" s="20"/>
      <c r="I7" s="21"/>
      <c r="J7" s="20"/>
      <c r="K7" s="20"/>
      <c r="L7" s="20"/>
    </row>
    <row r="8" spans="2:12" ht="15">
      <c r="B8" s="23" t="s">
        <v>15</v>
      </c>
      <c r="C8" s="20"/>
      <c r="D8" s="20"/>
      <c r="E8" s="20"/>
      <c r="F8" s="20"/>
      <c r="G8" s="20"/>
      <c r="H8" s="20"/>
      <c r="I8" s="21"/>
      <c r="J8" s="20"/>
      <c r="K8" s="20"/>
      <c r="L8" s="20"/>
    </row>
    <row r="9" spans="2:12" ht="15">
      <c r="B9" s="22" t="s">
        <v>16</v>
      </c>
      <c r="C9" s="20"/>
      <c r="D9" s="20"/>
      <c r="E9" s="20"/>
      <c r="F9" s="20"/>
      <c r="G9" s="20"/>
      <c r="H9" s="20"/>
      <c r="I9" s="21"/>
      <c r="J9" s="20"/>
      <c r="K9" s="20"/>
      <c r="L9" s="20"/>
    </row>
    <row r="10" spans="2:12" ht="15">
      <c r="B10" s="23" t="s">
        <v>17</v>
      </c>
      <c r="C10" s="20"/>
      <c r="D10" s="20"/>
      <c r="E10" s="20"/>
      <c r="F10" s="20"/>
      <c r="G10" s="20"/>
      <c r="H10" s="20"/>
      <c r="I10" s="21"/>
      <c r="J10" s="20"/>
      <c r="K10" s="20"/>
      <c r="L10" s="20"/>
    </row>
    <row r="11" spans="2:12" ht="15">
      <c r="B11" s="23" t="s">
        <v>18</v>
      </c>
      <c r="C11" s="20"/>
      <c r="D11" s="20"/>
      <c r="E11" s="20"/>
      <c r="F11" s="20"/>
      <c r="G11" s="20"/>
      <c r="H11" s="20"/>
      <c r="I11" s="21"/>
      <c r="J11" s="20"/>
      <c r="K11" s="20"/>
      <c r="L11" s="20"/>
    </row>
    <row r="12" spans="2:12" ht="15">
      <c r="B12" s="23"/>
      <c r="C12" s="20"/>
      <c r="D12" s="20"/>
      <c r="E12" s="20"/>
      <c r="F12" s="20"/>
      <c r="G12" s="20"/>
      <c r="H12" s="20"/>
      <c r="I12" s="21"/>
      <c r="J12" s="20"/>
      <c r="K12" s="20"/>
      <c r="L12" s="20"/>
    </row>
    <row r="13" spans="2:12">
      <c r="B13" s="706"/>
      <c r="C13" s="706"/>
      <c r="D13" s="706"/>
      <c r="E13" s="706"/>
      <c r="F13" s="706"/>
      <c r="G13" s="706"/>
      <c r="H13" s="706"/>
      <c r="I13" s="706"/>
      <c r="J13" s="706"/>
      <c r="K13" s="706"/>
      <c r="L13" s="706"/>
    </row>
    <row r="14" spans="2:12">
      <c r="B14" s="24"/>
      <c r="C14" s="25"/>
      <c r="D14" s="26" t="s">
        <v>19</v>
      </c>
      <c r="E14" s="26"/>
      <c r="F14" s="27"/>
      <c r="G14" s="28"/>
      <c r="H14" s="29"/>
      <c r="I14" s="30" t="s">
        <v>20</v>
      </c>
      <c r="J14" s="31"/>
      <c r="K14" s="32"/>
      <c r="L14" s="33"/>
    </row>
    <row r="15" spans="2:12">
      <c r="B15" s="34" t="s">
        <v>21</v>
      </c>
      <c r="C15" s="35"/>
      <c r="D15" s="36" t="s">
        <v>22</v>
      </c>
      <c r="E15" s="37" t="s">
        <v>23</v>
      </c>
      <c r="F15" s="38"/>
      <c r="G15" s="39" t="s">
        <v>24</v>
      </c>
      <c r="H15" s="40"/>
      <c r="I15" s="41" t="s">
        <v>25</v>
      </c>
      <c r="J15" s="42"/>
      <c r="K15" s="43" t="s">
        <v>26</v>
      </c>
      <c r="L15" s="44"/>
    </row>
    <row r="16" spans="2:12">
      <c r="B16" s="45"/>
      <c r="C16" s="46"/>
      <c r="D16" s="46"/>
      <c r="E16" s="46"/>
      <c r="F16" s="47"/>
      <c r="G16" s="48"/>
      <c r="I16" s="49"/>
      <c r="J16" s="50"/>
      <c r="L16" s="51"/>
    </row>
    <row r="17" spans="2:12">
      <c r="B17" s="45">
        <v>1</v>
      </c>
      <c r="D17" s="46" t="s">
        <v>27</v>
      </c>
      <c r="F17" s="47"/>
      <c r="G17" s="48"/>
      <c r="I17" s="49"/>
      <c r="J17" s="50"/>
      <c r="L17" s="51"/>
    </row>
    <row r="18" spans="2:12">
      <c r="B18" s="45"/>
      <c r="D18" s="46" t="s">
        <v>28</v>
      </c>
      <c r="F18" s="47"/>
      <c r="G18" s="48"/>
      <c r="I18" s="49"/>
      <c r="J18" s="50"/>
      <c r="L18" s="51"/>
    </row>
    <row r="19" spans="2:12">
      <c r="B19" s="45"/>
      <c r="D19" s="46"/>
      <c r="F19" s="47"/>
      <c r="G19" s="48"/>
      <c r="I19" s="49"/>
      <c r="J19" s="50"/>
      <c r="L19" s="51"/>
    </row>
    <row r="20" spans="2:12">
      <c r="B20" s="45"/>
      <c r="D20" s="17" t="s">
        <v>29</v>
      </c>
      <c r="F20" s="47"/>
      <c r="G20" s="48">
        <v>1</v>
      </c>
      <c r="I20" s="52">
        <v>0</v>
      </c>
      <c r="J20" s="51"/>
      <c r="K20" s="53"/>
      <c r="L20" s="51">
        <f>G20*I20</f>
        <v>0</v>
      </c>
    </row>
    <row r="21" spans="2:12">
      <c r="B21" s="45"/>
      <c r="F21" s="47"/>
      <c r="G21" s="48"/>
      <c r="I21" s="52"/>
      <c r="J21" s="51"/>
      <c r="K21" s="53"/>
      <c r="L21" s="51"/>
    </row>
    <row r="22" spans="2:12">
      <c r="B22" s="45">
        <v>2</v>
      </c>
      <c r="D22" s="17" t="s">
        <v>30</v>
      </c>
      <c r="F22" s="47"/>
      <c r="G22" s="48"/>
      <c r="I22" s="52"/>
      <c r="J22" s="51"/>
      <c r="K22" s="53"/>
      <c r="L22" s="51"/>
    </row>
    <row r="23" spans="2:12">
      <c r="B23" s="45"/>
      <c r="F23" s="47"/>
      <c r="G23" s="48"/>
      <c r="I23" s="52"/>
      <c r="J23" s="51"/>
      <c r="K23" s="53"/>
      <c r="L23" s="51"/>
    </row>
    <row r="24" spans="2:12">
      <c r="B24" s="45"/>
      <c r="D24" s="17" t="s">
        <v>29</v>
      </c>
      <c r="F24" s="47"/>
      <c r="G24" s="48">
        <v>1</v>
      </c>
      <c r="I24" s="52">
        <v>0</v>
      </c>
      <c r="J24" s="51"/>
      <c r="K24" s="53"/>
      <c r="L24" s="51">
        <f>G24*I24</f>
        <v>0</v>
      </c>
    </row>
    <row r="25" spans="2:12">
      <c r="B25" s="45"/>
      <c r="F25" s="47"/>
      <c r="G25" s="48"/>
      <c r="I25" s="52"/>
      <c r="J25" s="51"/>
      <c r="K25" s="53"/>
      <c r="L25" s="51"/>
    </row>
    <row r="26" spans="2:12">
      <c r="B26" s="45">
        <v>3</v>
      </c>
      <c r="C26" s="46"/>
      <c r="D26" s="46" t="s">
        <v>31</v>
      </c>
      <c r="E26" s="46"/>
      <c r="F26" s="47"/>
      <c r="G26" s="48"/>
      <c r="I26" s="52"/>
      <c r="J26" s="50"/>
      <c r="L26" s="51"/>
    </row>
    <row r="27" spans="2:12">
      <c r="B27" s="45"/>
      <c r="C27" s="46"/>
      <c r="D27" s="46"/>
      <c r="E27" s="46"/>
      <c r="F27" s="54"/>
      <c r="G27" s="48"/>
      <c r="I27" s="52"/>
      <c r="J27" s="50"/>
      <c r="L27" s="51"/>
    </row>
    <row r="28" spans="2:12">
      <c r="B28" s="45"/>
      <c r="C28" s="46"/>
      <c r="D28" s="46" t="s">
        <v>32</v>
      </c>
      <c r="E28" s="46"/>
      <c r="F28" s="47"/>
      <c r="G28" s="48">
        <v>1</v>
      </c>
      <c r="I28" s="52">
        <v>0</v>
      </c>
      <c r="J28" s="50"/>
      <c r="L28" s="51">
        <f>G28*I28</f>
        <v>0</v>
      </c>
    </row>
    <row r="29" spans="2:12">
      <c r="B29" s="45"/>
      <c r="F29" s="47"/>
      <c r="G29" s="48"/>
      <c r="I29" s="52"/>
      <c r="J29" s="51"/>
      <c r="K29" s="53"/>
      <c r="L29" s="51"/>
    </row>
    <row r="30" spans="2:12">
      <c r="B30" s="45">
        <v>4</v>
      </c>
      <c r="C30" s="46"/>
      <c r="D30" s="46" t="s">
        <v>33</v>
      </c>
      <c r="E30" s="46"/>
      <c r="F30" s="47"/>
      <c r="G30" s="48"/>
      <c r="I30" s="49"/>
      <c r="J30" s="50"/>
      <c r="L30" s="51"/>
    </row>
    <row r="31" spans="2:12">
      <c r="B31" s="45"/>
      <c r="C31" s="46"/>
      <c r="D31" s="46" t="s">
        <v>34</v>
      </c>
      <c r="E31" s="46"/>
      <c r="F31" s="47"/>
      <c r="G31" s="48"/>
      <c r="I31" s="49"/>
      <c r="J31" s="50"/>
      <c r="L31" s="51"/>
    </row>
    <row r="32" spans="2:12">
      <c r="B32" s="45"/>
      <c r="C32" s="46"/>
      <c r="D32" s="46"/>
      <c r="E32" s="46"/>
      <c r="F32" s="47"/>
      <c r="G32" s="48"/>
      <c r="I32" s="49"/>
      <c r="J32" s="50"/>
      <c r="L32" s="51"/>
    </row>
    <row r="33" spans="2:12">
      <c r="B33" s="45"/>
      <c r="C33" s="46"/>
      <c r="D33" s="46" t="s">
        <v>32</v>
      </c>
      <c r="E33" s="46"/>
      <c r="F33" s="47"/>
      <c r="G33" s="48">
        <v>1</v>
      </c>
      <c r="I33" s="52">
        <v>0</v>
      </c>
      <c r="J33" s="50"/>
      <c r="L33" s="51">
        <f>G33*I33</f>
        <v>0</v>
      </c>
    </row>
    <row r="34" spans="2:12">
      <c r="B34" s="45"/>
      <c r="F34" s="47"/>
      <c r="G34" s="48"/>
      <c r="I34" s="52"/>
      <c r="J34" s="51"/>
      <c r="K34" s="53"/>
      <c r="L34" s="51"/>
    </row>
    <row r="35" spans="2:12">
      <c r="B35" s="45">
        <v>5</v>
      </c>
      <c r="D35" s="46" t="s">
        <v>35</v>
      </c>
      <c r="F35" s="47"/>
      <c r="G35" s="48"/>
      <c r="I35" s="52"/>
      <c r="J35" s="51"/>
      <c r="K35" s="53"/>
      <c r="L35" s="51"/>
    </row>
    <row r="36" spans="2:12">
      <c r="B36" s="45"/>
      <c r="D36" s="46" t="s">
        <v>36</v>
      </c>
      <c r="F36" s="47"/>
      <c r="G36" s="48"/>
      <c r="I36" s="52"/>
      <c r="J36" s="51"/>
      <c r="K36" s="53"/>
      <c r="L36" s="51"/>
    </row>
    <row r="37" spans="2:12">
      <c r="B37" s="45"/>
      <c r="D37" s="46" t="s">
        <v>37</v>
      </c>
      <c r="F37" s="47"/>
      <c r="G37" s="48"/>
      <c r="I37" s="52"/>
      <c r="J37" s="51"/>
      <c r="K37" s="53"/>
      <c r="L37" s="51"/>
    </row>
    <row r="38" spans="2:12">
      <c r="B38" s="45"/>
      <c r="D38" s="46"/>
      <c r="F38" s="47"/>
      <c r="G38" s="48"/>
      <c r="I38" s="52"/>
      <c r="J38" s="51"/>
      <c r="K38" s="53"/>
      <c r="L38" s="51"/>
    </row>
    <row r="39" spans="2:12">
      <c r="B39" s="45"/>
      <c r="D39" s="46" t="s">
        <v>38</v>
      </c>
      <c r="F39" s="47" t="s">
        <v>39</v>
      </c>
      <c r="G39" s="48"/>
      <c r="I39" s="52"/>
      <c r="J39" s="51"/>
      <c r="K39" s="53"/>
      <c r="L39" s="51"/>
    </row>
    <row r="40" spans="2:12">
      <c r="B40" s="45"/>
      <c r="D40" s="46" t="s">
        <v>40</v>
      </c>
      <c r="F40" s="55"/>
      <c r="G40" s="48"/>
      <c r="I40" s="52"/>
      <c r="J40" s="51"/>
      <c r="K40" s="53"/>
      <c r="L40" s="51"/>
    </row>
    <row r="41" spans="2:12">
      <c r="B41" s="45"/>
      <c r="D41" s="46" t="s">
        <v>41</v>
      </c>
      <c r="F41" s="48">
        <v>1250</v>
      </c>
      <c r="G41" s="48"/>
      <c r="I41" s="52"/>
      <c r="J41" s="51"/>
      <c r="K41" s="53"/>
      <c r="L41" s="51"/>
    </row>
    <row r="42" spans="2:12">
      <c r="B42" s="45"/>
      <c r="D42" s="46" t="s">
        <v>42</v>
      </c>
      <c r="F42" s="48"/>
      <c r="G42" s="48"/>
      <c r="I42" s="52"/>
      <c r="J42" s="51"/>
      <c r="K42" s="53"/>
      <c r="L42" s="51"/>
    </row>
    <row r="43" spans="2:12">
      <c r="B43" s="45"/>
      <c r="D43" s="46" t="s">
        <v>43</v>
      </c>
      <c r="F43" s="47"/>
      <c r="G43" s="48">
        <v>192.9</v>
      </c>
      <c r="I43" s="52">
        <v>0</v>
      </c>
      <c r="J43" s="51"/>
      <c r="K43" s="53"/>
      <c r="L43" s="51">
        <f>G43*I43</f>
        <v>0</v>
      </c>
    </row>
    <row r="44" spans="2:12">
      <c r="B44" s="45"/>
      <c r="F44" s="47"/>
      <c r="G44" s="48"/>
      <c r="I44" s="52"/>
      <c r="J44" s="51"/>
      <c r="K44" s="53"/>
      <c r="L44" s="51"/>
    </row>
    <row r="45" spans="2:12">
      <c r="B45" s="45">
        <v>6</v>
      </c>
      <c r="C45" s="46"/>
      <c r="D45" s="46" t="s">
        <v>44</v>
      </c>
      <c r="E45" s="46"/>
      <c r="F45" s="47"/>
      <c r="G45" s="48"/>
      <c r="I45" s="49"/>
      <c r="J45" s="50"/>
      <c r="L45" s="51"/>
    </row>
    <row r="46" spans="2:12">
      <c r="B46" s="45"/>
      <c r="C46" s="46"/>
      <c r="D46" s="46" t="s">
        <v>45</v>
      </c>
      <c r="E46" s="46"/>
      <c r="F46" s="47"/>
      <c r="G46" s="48"/>
      <c r="I46" s="49"/>
      <c r="J46" s="50"/>
      <c r="L46" s="51"/>
    </row>
    <row r="47" spans="2:12">
      <c r="B47" s="45"/>
      <c r="C47" s="46"/>
      <c r="D47" s="46" t="s">
        <v>46</v>
      </c>
      <c r="E47" s="46"/>
      <c r="F47" s="47"/>
      <c r="G47" s="48"/>
      <c r="I47" s="49"/>
      <c r="J47" s="50"/>
      <c r="L47" s="51"/>
    </row>
    <row r="48" spans="2:12">
      <c r="B48" s="45"/>
      <c r="C48" s="46"/>
      <c r="D48" s="46" t="s">
        <v>47</v>
      </c>
      <c r="E48" s="46"/>
      <c r="F48" s="47"/>
      <c r="G48" s="48"/>
      <c r="I48" s="49"/>
      <c r="J48" s="50"/>
      <c r="L48" s="51"/>
    </row>
    <row r="49" spans="2:12">
      <c r="B49" s="45"/>
      <c r="C49" s="46"/>
      <c r="D49" s="46"/>
      <c r="E49" s="46"/>
      <c r="F49" s="47"/>
      <c r="G49" s="48"/>
      <c r="I49" s="49"/>
      <c r="J49" s="50"/>
      <c r="L49" s="51"/>
    </row>
    <row r="50" spans="2:12" s="56" customFormat="1">
      <c r="B50" s="45"/>
      <c r="C50" s="46"/>
      <c r="D50" s="46"/>
      <c r="E50" s="46"/>
      <c r="F50" s="47" t="s">
        <v>48</v>
      </c>
      <c r="G50" s="48">
        <v>60.63</v>
      </c>
      <c r="H50" s="17"/>
      <c r="I50" s="52">
        <v>0</v>
      </c>
      <c r="J50" s="50"/>
      <c r="K50" s="17"/>
      <c r="L50" s="51">
        <f>G50*I50</f>
        <v>0</v>
      </c>
    </row>
    <row r="51" spans="2:12">
      <c r="B51" s="45"/>
      <c r="C51" s="46"/>
      <c r="D51" s="46" t="s">
        <v>49</v>
      </c>
      <c r="E51" s="46"/>
      <c r="F51" s="47" t="s">
        <v>50</v>
      </c>
      <c r="G51" s="48">
        <v>247.1</v>
      </c>
      <c r="I51" s="52"/>
      <c r="J51" s="50"/>
      <c r="L51" s="51"/>
    </row>
    <row r="52" spans="2:12">
      <c r="B52" s="45"/>
      <c r="C52" s="46"/>
      <c r="D52" s="46"/>
      <c r="E52" s="46"/>
      <c r="F52" s="47"/>
      <c r="G52" s="48"/>
      <c r="I52" s="52"/>
      <c r="J52" s="50"/>
      <c r="L52" s="51"/>
    </row>
    <row r="53" spans="2:12">
      <c r="B53" s="45">
        <v>7</v>
      </c>
      <c r="C53" s="46"/>
      <c r="D53" s="46" t="s">
        <v>51</v>
      </c>
      <c r="E53" s="46"/>
      <c r="F53" s="47"/>
      <c r="G53" s="48"/>
      <c r="I53" s="52"/>
      <c r="J53" s="50"/>
      <c r="L53" s="51"/>
    </row>
    <row r="54" spans="2:12">
      <c r="B54" s="45"/>
      <c r="C54" s="46"/>
      <c r="D54" s="46" t="s">
        <v>52</v>
      </c>
      <c r="E54" s="46"/>
      <c r="F54" s="47"/>
      <c r="G54" s="48"/>
      <c r="I54" s="52"/>
      <c r="J54" s="50"/>
      <c r="L54" s="51"/>
    </row>
    <row r="55" spans="2:12">
      <c r="B55" s="45"/>
      <c r="C55" s="46"/>
      <c r="D55" s="46"/>
      <c r="E55" s="46"/>
      <c r="F55" s="47"/>
      <c r="G55" s="48"/>
      <c r="I55" s="52"/>
      <c r="J55" s="50"/>
      <c r="L55" s="51"/>
    </row>
    <row r="56" spans="2:12">
      <c r="B56" s="45"/>
      <c r="C56" s="46"/>
      <c r="D56" s="46" t="s">
        <v>53</v>
      </c>
      <c r="E56" s="46"/>
      <c r="F56" s="47" t="s">
        <v>54</v>
      </c>
      <c r="G56" s="48">
        <f>23.6*0.6*0.4</f>
        <v>5.6640000000000006</v>
      </c>
      <c r="I56" s="52">
        <v>0</v>
      </c>
      <c r="J56" s="50"/>
      <c r="L56" s="51">
        <f>G56*I56</f>
        <v>0</v>
      </c>
    </row>
    <row r="57" spans="2:12">
      <c r="B57" s="45"/>
      <c r="C57" s="46"/>
      <c r="D57" s="46"/>
      <c r="E57" s="46"/>
      <c r="F57" s="47"/>
      <c r="G57" s="48"/>
      <c r="I57" s="52"/>
      <c r="J57" s="50"/>
      <c r="L57" s="51"/>
    </row>
    <row r="58" spans="2:12">
      <c r="B58" s="45">
        <v>8</v>
      </c>
      <c r="C58" s="46"/>
      <c r="D58" s="46" t="s">
        <v>55</v>
      </c>
      <c r="E58" s="46"/>
      <c r="F58" s="47"/>
      <c r="G58" s="48"/>
      <c r="I58" s="52"/>
      <c r="J58" s="50"/>
      <c r="L58" s="51"/>
    </row>
    <row r="59" spans="2:12">
      <c r="B59" s="45"/>
      <c r="C59" s="46"/>
      <c r="D59" s="46" t="s">
        <v>52</v>
      </c>
      <c r="E59" s="46"/>
      <c r="F59" s="47"/>
      <c r="G59" s="48"/>
      <c r="I59" s="52"/>
      <c r="J59" s="50"/>
      <c r="L59" s="51"/>
    </row>
    <row r="60" spans="2:12">
      <c r="B60" s="45"/>
      <c r="C60" s="46"/>
      <c r="D60" s="46"/>
      <c r="E60" s="46"/>
      <c r="F60" s="47"/>
      <c r="G60" s="48"/>
      <c r="I60" s="52"/>
      <c r="J60" s="50"/>
      <c r="L60" s="51"/>
    </row>
    <row r="61" spans="2:12">
      <c r="B61" s="45"/>
      <c r="C61" s="46"/>
      <c r="D61" s="46" t="s">
        <v>53</v>
      </c>
      <c r="E61" s="46"/>
      <c r="F61" s="47" t="s">
        <v>54</v>
      </c>
      <c r="G61" s="48">
        <v>2</v>
      </c>
      <c r="I61" s="52">
        <v>0</v>
      </c>
      <c r="J61" s="50"/>
      <c r="L61" s="51">
        <f>G61*I61</f>
        <v>0</v>
      </c>
    </row>
    <row r="62" spans="2:12">
      <c r="B62" s="45"/>
      <c r="C62" s="46"/>
      <c r="D62" s="46"/>
      <c r="E62" s="46"/>
      <c r="F62" s="47"/>
      <c r="G62" s="48"/>
      <c r="I62" s="52"/>
      <c r="J62" s="50"/>
      <c r="L62" s="51"/>
    </row>
    <row r="63" spans="2:12">
      <c r="B63" s="45">
        <v>9</v>
      </c>
      <c r="C63" s="46"/>
      <c r="D63" s="46" t="s">
        <v>56</v>
      </c>
      <c r="E63" s="46"/>
      <c r="F63" s="47"/>
      <c r="G63" s="48"/>
      <c r="I63" s="52"/>
      <c r="J63" s="50"/>
      <c r="L63" s="51"/>
    </row>
    <row r="64" spans="2:12">
      <c r="B64" s="45"/>
      <c r="C64" s="46"/>
      <c r="D64" s="46" t="s">
        <v>57</v>
      </c>
      <c r="E64" s="46"/>
      <c r="F64" s="47"/>
      <c r="G64" s="48"/>
      <c r="I64" s="52"/>
      <c r="J64" s="50"/>
      <c r="L64" s="51"/>
    </row>
    <row r="65" spans="2:12">
      <c r="B65" s="45"/>
      <c r="C65" s="46"/>
      <c r="D65" s="46"/>
      <c r="E65" s="46"/>
      <c r="F65" s="47"/>
      <c r="G65" s="48"/>
      <c r="I65" s="52"/>
      <c r="J65" s="50"/>
      <c r="L65" s="51"/>
    </row>
    <row r="66" spans="2:12">
      <c r="B66" s="45"/>
      <c r="C66" s="46"/>
      <c r="D66" s="46"/>
      <c r="E66" s="46"/>
      <c r="F66" s="47" t="s">
        <v>48</v>
      </c>
      <c r="G66" s="17">
        <v>60.63</v>
      </c>
      <c r="I66" s="52">
        <v>0</v>
      </c>
      <c r="J66" s="50"/>
      <c r="L66" s="51">
        <f>G66*I66</f>
        <v>0</v>
      </c>
    </row>
    <row r="67" spans="2:12">
      <c r="B67" s="45"/>
      <c r="C67" s="46"/>
      <c r="D67" s="46"/>
      <c r="E67" s="46"/>
      <c r="F67" s="47"/>
      <c r="I67" s="52"/>
      <c r="J67" s="50"/>
      <c r="L67" s="51"/>
    </row>
    <row r="68" spans="2:12">
      <c r="B68" s="45">
        <v>10</v>
      </c>
      <c r="C68" s="46"/>
      <c r="D68" s="46" t="s">
        <v>58</v>
      </c>
      <c r="E68" s="46"/>
      <c r="F68" s="47"/>
      <c r="G68" s="48"/>
      <c r="I68" s="52"/>
      <c r="J68" s="50"/>
      <c r="L68" s="51"/>
    </row>
    <row r="69" spans="2:12">
      <c r="B69" s="45"/>
      <c r="C69" s="46"/>
      <c r="D69" s="46"/>
      <c r="E69" s="46"/>
      <c r="F69" s="47"/>
      <c r="G69" s="48"/>
      <c r="I69" s="52"/>
      <c r="J69" s="50"/>
      <c r="L69" s="51"/>
    </row>
    <row r="70" spans="2:12">
      <c r="B70" s="45"/>
      <c r="C70" s="46"/>
      <c r="D70" s="17" t="s">
        <v>59</v>
      </c>
      <c r="F70" s="57" t="s">
        <v>50</v>
      </c>
      <c r="G70" s="48">
        <v>180.2</v>
      </c>
      <c r="H70" s="50"/>
      <c r="I70" s="52"/>
      <c r="J70" s="50"/>
      <c r="L70" s="51"/>
    </row>
    <row r="71" spans="2:12">
      <c r="B71" s="45"/>
      <c r="C71" s="46"/>
      <c r="D71" s="17" t="s">
        <v>60</v>
      </c>
      <c r="E71" s="46"/>
      <c r="F71" s="47" t="s">
        <v>61</v>
      </c>
      <c r="G71" s="48">
        <v>6.17</v>
      </c>
      <c r="I71" s="52">
        <v>0</v>
      </c>
      <c r="J71" s="50"/>
      <c r="L71" s="51">
        <f>G71*I71</f>
        <v>0</v>
      </c>
    </row>
    <row r="72" spans="2:12">
      <c r="B72" s="45"/>
      <c r="C72" s="46"/>
      <c r="D72" s="46" t="s">
        <v>62</v>
      </c>
      <c r="F72" s="57" t="s">
        <v>54</v>
      </c>
      <c r="G72" s="48">
        <v>1.3</v>
      </c>
      <c r="I72" s="52"/>
      <c r="J72" s="50"/>
      <c r="L72" s="51"/>
    </row>
    <row r="73" spans="2:12">
      <c r="B73" s="45"/>
      <c r="C73" s="46"/>
      <c r="D73" s="46" t="s">
        <v>63</v>
      </c>
      <c r="F73" s="57"/>
      <c r="G73" s="48"/>
      <c r="I73" s="52"/>
      <c r="J73" s="50"/>
      <c r="L73" s="51"/>
    </row>
    <row r="74" spans="2:12">
      <c r="B74" s="45"/>
      <c r="C74" s="46"/>
      <c r="D74" s="46"/>
      <c r="F74" s="57"/>
      <c r="G74" s="48"/>
      <c r="I74" s="52"/>
      <c r="J74" s="50"/>
      <c r="L74" s="51"/>
    </row>
    <row r="75" spans="2:12">
      <c r="B75" s="45">
        <v>11</v>
      </c>
      <c r="C75" s="46"/>
      <c r="D75" s="46" t="s">
        <v>64</v>
      </c>
      <c r="E75" s="46"/>
      <c r="F75" s="47"/>
      <c r="G75" s="48"/>
      <c r="I75" s="52"/>
      <c r="J75" s="50"/>
      <c r="L75" s="51"/>
    </row>
    <row r="76" spans="2:12">
      <c r="B76" s="45"/>
      <c r="C76" s="46"/>
      <c r="D76" s="46"/>
      <c r="E76" s="46"/>
      <c r="F76" s="47"/>
      <c r="G76" s="48"/>
      <c r="I76" s="52"/>
      <c r="J76" s="50"/>
      <c r="L76" s="51"/>
    </row>
    <row r="77" spans="2:12">
      <c r="B77" s="45"/>
      <c r="C77" s="46"/>
      <c r="D77" s="17" t="s">
        <v>59</v>
      </c>
      <c r="F77" s="57" t="s">
        <v>50</v>
      </c>
      <c r="G77" s="48">
        <v>449.45</v>
      </c>
      <c r="H77" s="50"/>
      <c r="I77" s="52"/>
      <c r="J77" s="50"/>
      <c r="L77" s="51"/>
    </row>
    <row r="78" spans="2:12">
      <c r="B78" s="45"/>
      <c r="C78" s="46"/>
      <c r="D78" s="17" t="s">
        <v>60</v>
      </c>
      <c r="E78" s="46"/>
      <c r="F78" s="47" t="s">
        <v>61</v>
      </c>
      <c r="G78" s="48">
        <v>17.399999999999999</v>
      </c>
      <c r="I78" s="52">
        <v>0</v>
      </c>
      <c r="J78" s="50"/>
      <c r="L78" s="51">
        <f>G78*I78</f>
        <v>0</v>
      </c>
    </row>
    <row r="79" spans="2:12">
      <c r="B79" s="45"/>
      <c r="C79" s="46"/>
      <c r="D79" s="46" t="s">
        <v>62</v>
      </c>
      <c r="F79" s="57" t="s">
        <v>54</v>
      </c>
      <c r="G79" s="48">
        <v>4.18</v>
      </c>
      <c r="I79" s="52"/>
      <c r="J79" s="50"/>
      <c r="L79" s="51"/>
    </row>
    <row r="80" spans="2:12">
      <c r="B80" s="45"/>
      <c r="C80" s="46"/>
      <c r="D80" s="46" t="s">
        <v>63</v>
      </c>
      <c r="F80" s="57"/>
      <c r="G80" s="48"/>
      <c r="I80" s="52"/>
      <c r="J80" s="50"/>
      <c r="L80" s="51"/>
    </row>
    <row r="81" spans="2:12">
      <c r="B81" s="45"/>
      <c r="C81" s="46"/>
      <c r="D81" s="46"/>
      <c r="F81" s="57"/>
      <c r="G81" s="48"/>
      <c r="I81" s="52"/>
      <c r="J81" s="50"/>
      <c r="L81" s="51"/>
    </row>
    <row r="82" spans="2:12">
      <c r="B82" s="45">
        <v>12</v>
      </c>
      <c r="C82" s="46"/>
      <c r="D82" s="46" t="s">
        <v>65</v>
      </c>
      <c r="F82" s="57"/>
      <c r="G82" s="48"/>
      <c r="I82" s="52"/>
      <c r="J82" s="50"/>
      <c r="L82" s="51"/>
    </row>
    <row r="83" spans="2:12">
      <c r="B83" s="58"/>
      <c r="C83" s="46"/>
      <c r="D83" s="46"/>
      <c r="F83" s="57"/>
      <c r="G83" s="48"/>
      <c r="I83" s="52"/>
      <c r="J83" s="50"/>
      <c r="L83" s="51"/>
    </row>
    <row r="84" spans="2:12">
      <c r="B84" s="58"/>
      <c r="C84" s="46"/>
      <c r="D84" s="46" t="s">
        <v>66</v>
      </c>
      <c r="F84" s="57" t="s">
        <v>67</v>
      </c>
      <c r="G84" s="48">
        <v>4</v>
      </c>
      <c r="I84" s="52"/>
      <c r="J84" s="50"/>
      <c r="L84" s="51"/>
    </row>
    <row r="85" spans="2:12">
      <c r="B85" s="58"/>
      <c r="C85" s="46"/>
      <c r="D85" s="46"/>
      <c r="F85" s="57" t="s">
        <v>68</v>
      </c>
      <c r="G85" s="48">
        <f>4*12</f>
        <v>48</v>
      </c>
      <c r="I85" s="52">
        <v>0</v>
      </c>
      <c r="J85" s="50"/>
      <c r="L85" s="51">
        <f>G85*I85</f>
        <v>0</v>
      </c>
    </row>
    <row r="86" spans="2:12">
      <c r="B86" s="58"/>
      <c r="C86" s="46"/>
      <c r="D86" s="46"/>
      <c r="F86" s="57"/>
      <c r="G86" s="48"/>
      <c r="I86" s="52"/>
      <c r="J86" s="50"/>
      <c r="L86" s="51"/>
    </row>
    <row r="87" spans="2:12">
      <c r="B87" s="45">
        <v>13</v>
      </c>
      <c r="C87" s="46"/>
      <c r="D87" s="46" t="s">
        <v>69</v>
      </c>
      <c r="F87" s="47"/>
      <c r="G87" s="48"/>
      <c r="I87" s="52"/>
      <c r="J87" s="50"/>
      <c r="L87" s="51"/>
    </row>
    <row r="88" spans="2:12">
      <c r="B88" s="45"/>
      <c r="C88" s="46"/>
      <c r="D88" s="46" t="s">
        <v>70</v>
      </c>
      <c r="E88" s="59"/>
      <c r="F88" s="47"/>
      <c r="G88" s="48"/>
      <c r="I88" s="52"/>
      <c r="J88" s="50"/>
      <c r="L88" s="51"/>
    </row>
    <row r="89" spans="2:12">
      <c r="B89" s="45"/>
      <c r="C89" s="46"/>
      <c r="D89" s="46"/>
      <c r="F89" s="47"/>
      <c r="G89" s="48"/>
      <c r="I89" s="52"/>
      <c r="J89" s="50"/>
      <c r="L89" s="51"/>
    </row>
    <row r="90" spans="2:12">
      <c r="B90" s="45"/>
      <c r="C90" s="46"/>
      <c r="D90" s="46" t="s">
        <v>53</v>
      </c>
      <c r="F90" s="47" t="s">
        <v>54</v>
      </c>
      <c r="G90" s="48">
        <v>4</v>
      </c>
      <c r="I90" s="52">
        <v>0</v>
      </c>
      <c r="J90" s="50"/>
      <c r="L90" s="51">
        <f>G90*I90</f>
        <v>0</v>
      </c>
    </row>
    <row r="91" spans="2:12">
      <c r="B91" s="45"/>
      <c r="C91" s="46"/>
      <c r="E91" s="46"/>
      <c r="F91" s="47"/>
      <c r="G91" s="48"/>
      <c r="I91" s="52"/>
      <c r="J91" s="50"/>
      <c r="L91" s="51"/>
    </row>
    <row r="92" spans="2:12">
      <c r="B92" s="45">
        <v>14</v>
      </c>
      <c r="C92" s="46"/>
      <c r="D92" s="17" t="s">
        <v>71</v>
      </c>
      <c r="E92" s="46"/>
      <c r="F92" s="47"/>
      <c r="G92" s="48"/>
      <c r="I92" s="52"/>
      <c r="J92" s="50"/>
      <c r="L92" s="51"/>
    </row>
    <row r="93" spans="2:12">
      <c r="B93" s="45"/>
      <c r="C93" s="46"/>
      <c r="D93" s="17" t="s">
        <v>72</v>
      </c>
      <c r="E93" s="46"/>
      <c r="F93" s="47"/>
      <c r="G93" s="48"/>
      <c r="I93" s="52"/>
      <c r="J93" s="50"/>
      <c r="L93" s="51"/>
    </row>
    <row r="94" spans="2:12">
      <c r="B94" s="45"/>
      <c r="C94" s="46"/>
      <c r="E94" s="46"/>
      <c r="F94" s="47"/>
      <c r="G94" s="48"/>
      <c r="I94" s="52"/>
      <c r="J94" s="50"/>
      <c r="L94" s="51"/>
    </row>
    <row r="95" spans="2:12">
      <c r="B95" s="45"/>
      <c r="C95" s="46"/>
      <c r="D95" s="17" t="s">
        <v>73</v>
      </c>
      <c r="E95" s="46"/>
      <c r="F95" s="47"/>
      <c r="G95" s="48"/>
      <c r="I95" s="52">
        <v>0</v>
      </c>
      <c r="J95" s="50"/>
      <c r="L95" s="51">
        <f>I95</f>
        <v>0</v>
      </c>
    </row>
    <row r="96" spans="2:12">
      <c r="B96" s="45"/>
      <c r="C96" s="46"/>
      <c r="E96" s="46"/>
      <c r="F96" s="47"/>
      <c r="G96" s="48"/>
      <c r="I96" s="52"/>
      <c r="J96" s="50"/>
      <c r="L96" s="51"/>
    </row>
    <row r="97" spans="2:12">
      <c r="B97" s="45">
        <v>15</v>
      </c>
      <c r="C97" s="46"/>
      <c r="D97" s="17" t="s">
        <v>74</v>
      </c>
      <c r="E97" s="46"/>
      <c r="F97" s="47"/>
      <c r="G97" s="48"/>
      <c r="I97" s="52"/>
      <c r="J97" s="50"/>
      <c r="L97" s="51"/>
    </row>
    <row r="98" spans="2:12">
      <c r="B98" s="45"/>
      <c r="C98" s="46"/>
      <c r="E98" s="46"/>
      <c r="F98" s="47"/>
      <c r="G98" s="48"/>
      <c r="I98" s="52"/>
      <c r="J98" s="50"/>
      <c r="L98" s="51"/>
    </row>
    <row r="99" spans="2:12">
      <c r="B99" s="45"/>
      <c r="C99" s="46"/>
      <c r="D99" s="17" t="s">
        <v>73</v>
      </c>
      <c r="E99" s="46"/>
      <c r="F99" s="47"/>
      <c r="G99" s="48"/>
      <c r="I99" s="52">
        <v>0</v>
      </c>
      <c r="J99" s="50"/>
      <c r="L99" s="51">
        <f>I99</f>
        <v>0</v>
      </c>
    </row>
    <row r="100" spans="2:12">
      <c r="B100" s="45"/>
      <c r="C100" s="46"/>
      <c r="E100" s="46"/>
      <c r="F100" s="47"/>
      <c r="G100" s="48"/>
      <c r="I100" s="52"/>
      <c r="J100" s="50"/>
      <c r="L100" s="51"/>
    </row>
    <row r="101" spans="2:12">
      <c r="B101" s="45">
        <v>16</v>
      </c>
      <c r="D101" s="46" t="s">
        <v>75</v>
      </c>
      <c r="F101" s="47"/>
      <c r="G101" s="48"/>
      <c r="I101" s="49"/>
      <c r="J101" s="50"/>
      <c r="K101" s="60"/>
      <c r="L101" s="51"/>
    </row>
    <row r="102" spans="2:12">
      <c r="B102" s="45"/>
      <c r="D102" s="46"/>
      <c r="F102" s="47"/>
      <c r="G102" s="48"/>
      <c r="I102" s="49"/>
      <c r="J102" s="50"/>
      <c r="K102" s="60"/>
      <c r="L102" s="51"/>
    </row>
    <row r="103" spans="2:12">
      <c r="B103" s="45"/>
      <c r="D103" s="46" t="s">
        <v>76</v>
      </c>
      <c r="F103" s="47"/>
      <c r="G103" s="48">
        <v>0.03</v>
      </c>
      <c r="I103" s="52">
        <f>SUM(L17:L99)</f>
        <v>0</v>
      </c>
      <c r="J103" s="50"/>
      <c r="K103" s="60"/>
      <c r="L103" s="51">
        <f>I103*0.03</f>
        <v>0</v>
      </c>
    </row>
    <row r="104" spans="2:12">
      <c r="B104" s="61"/>
      <c r="C104" s="62"/>
      <c r="D104" s="63"/>
      <c r="E104" s="62"/>
      <c r="F104" s="64"/>
      <c r="G104" s="65"/>
      <c r="H104" s="62"/>
      <c r="I104" s="66"/>
      <c r="J104" s="67"/>
      <c r="K104" s="68"/>
      <c r="L104" s="69"/>
    </row>
    <row r="105" spans="2:12" ht="15">
      <c r="B105" s="70"/>
      <c r="C105" s="71"/>
      <c r="D105" s="72" t="s">
        <v>77</v>
      </c>
      <c r="E105" s="72"/>
      <c r="F105" s="73"/>
      <c r="G105" s="74"/>
      <c r="H105" s="75"/>
      <c r="I105" s="76"/>
      <c r="J105" s="75"/>
      <c r="K105" s="77"/>
      <c r="L105" s="78">
        <f>SUM(L17:L104)</f>
        <v>0</v>
      </c>
    </row>
    <row r="108" spans="2:12">
      <c r="B108" s="17" t="s">
        <v>78</v>
      </c>
      <c r="F108" s="17" t="s">
        <v>79</v>
      </c>
    </row>
  </sheetData>
  <sheetProtection selectLockedCells="1"/>
  <mergeCells count="3">
    <mergeCell ref="B3:L3"/>
    <mergeCell ref="B5:L5"/>
    <mergeCell ref="B13:L13"/>
  </mergeCells>
  <pageMargins left="0.78740157480314965" right="0.55118110236220474" top="0.6692913385826772" bottom="0.55118110236220474" header="0.51181102362204722" footer="0.31496062992125984"/>
  <pageSetup paperSize="9" scale="85" firstPageNumber="0" orientation="portrait" horizontalDpi="300" verticalDpi="300" r:id="rId1"/>
  <headerFooter alignWithMargins="0">
    <oddFooter>&amp;L&amp;F&amp;C&amp;"Arial CE,Običajno"&amp;P/&amp;N&amp;R&amp;"Arial Narrow,Navadno"&amp;9&amp;A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B332"/>
  <sheetViews>
    <sheetView zoomScale="120" zoomScaleNormal="120" zoomScaleSheetLayoutView="120" workbookViewId="0"/>
  </sheetViews>
  <sheetFormatPr defaultColWidth="10.140625" defaultRowHeight="16.5"/>
  <cols>
    <col min="1" max="1" width="3" style="79" customWidth="1"/>
    <col min="2" max="2" width="109" style="80" customWidth="1"/>
    <col min="3" max="5" width="10.140625" style="79"/>
    <col min="6" max="6" width="45.5703125" style="79" customWidth="1"/>
    <col min="7" max="16384" width="10.140625" style="79"/>
  </cols>
  <sheetData>
    <row r="1" spans="2:2" s="81" customFormat="1">
      <c r="B1" s="82" t="s">
        <v>80</v>
      </c>
    </row>
    <row r="2" spans="2:2" s="81" customFormat="1">
      <c r="B2" s="83"/>
    </row>
    <row r="3" spans="2:2" s="81" customFormat="1" ht="49.5">
      <c r="B3" s="84" t="s">
        <v>81</v>
      </c>
    </row>
    <row r="4" spans="2:2" s="81" customFormat="1">
      <c r="B4" s="85" t="s">
        <v>82</v>
      </c>
    </row>
    <row r="5" spans="2:2" s="81" customFormat="1">
      <c r="B5" s="85" t="s">
        <v>83</v>
      </c>
    </row>
    <row r="6" spans="2:2" s="81" customFormat="1">
      <c r="B6" s="85" t="s">
        <v>84</v>
      </c>
    </row>
    <row r="7" spans="2:2" s="81" customFormat="1" ht="33">
      <c r="B7" s="85" t="s">
        <v>85</v>
      </c>
    </row>
    <row r="8" spans="2:2" s="81" customFormat="1" ht="33">
      <c r="B8" s="85" t="s">
        <v>86</v>
      </c>
    </row>
    <row r="9" spans="2:2" s="81" customFormat="1" ht="33">
      <c r="B9" s="85" t="s">
        <v>87</v>
      </c>
    </row>
    <row r="10" spans="2:2" s="81" customFormat="1">
      <c r="B10" s="85" t="s">
        <v>88</v>
      </c>
    </row>
    <row r="11" spans="2:2" s="81" customFormat="1" ht="33">
      <c r="B11" s="85" t="s">
        <v>89</v>
      </c>
    </row>
    <row r="12" spans="2:2" s="81" customFormat="1">
      <c r="B12" s="85"/>
    </row>
    <row r="13" spans="2:2" s="81" customFormat="1">
      <c r="B13" s="86" t="s">
        <v>90</v>
      </c>
    </row>
    <row r="14" spans="2:2" s="81" customFormat="1" ht="33">
      <c r="B14" s="87" t="s">
        <v>91</v>
      </c>
    </row>
    <row r="15" spans="2:2" s="81" customFormat="1">
      <c r="B15" s="87" t="s">
        <v>92</v>
      </c>
    </row>
    <row r="16" spans="2:2" s="81" customFormat="1" ht="99">
      <c r="B16" s="87" t="s">
        <v>93</v>
      </c>
    </row>
    <row r="17" spans="1:2" s="81" customFormat="1" ht="33">
      <c r="B17" s="87" t="s">
        <v>94</v>
      </c>
    </row>
    <row r="18" spans="1:2" s="81" customFormat="1" ht="33">
      <c r="B18" s="87" t="s">
        <v>95</v>
      </c>
    </row>
    <row r="19" spans="1:2" s="81" customFormat="1">
      <c r="B19" s="87" t="s">
        <v>96</v>
      </c>
    </row>
    <row r="20" spans="1:2" s="81" customFormat="1" ht="33">
      <c r="B20" s="87" t="s">
        <v>97</v>
      </c>
    </row>
    <row r="21" spans="1:2" s="81" customFormat="1" ht="33">
      <c r="B21" s="87" t="s">
        <v>98</v>
      </c>
    </row>
    <row r="22" spans="1:2" s="81" customFormat="1">
      <c r="B22" s="88" t="s">
        <v>99</v>
      </c>
    </row>
    <row r="23" spans="1:2" s="81" customFormat="1" ht="33">
      <c r="B23" s="89" t="s">
        <v>100</v>
      </c>
    </row>
    <row r="24" spans="1:2" s="81" customFormat="1" ht="33">
      <c r="B24" s="87" t="s">
        <v>101</v>
      </c>
    </row>
    <row r="25" spans="1:2" s="81" customFormat="1" ht="33">
      <c r="B25" s="87" t="s">
        <v>102</v>
      </c>
    </row>
    <row r="26" spans="1:2" s="81" customFormat="1" ht="49.5">
      <c r="B26" s="87" t="s">
        <v>103</v>
      </c>
    </row>
    <row r="27" spans="1:2" s="81" customFormat="1" ht="49.5">
      <c r="B27" s="87" t="s">
        <v>104</v>
      </c>
    </row>
    <row r="28" spans="1:2" s="81" customFormat="1">
      <c r="B28" s="87" t="s">
        <v>105</v>
      </c>
    </row>
    <row r="29" spans="1:2" s="81" customFormat="1">
      <c r="B29" s="87" t="s">
        <v>106</v>
      </c>
    </row>
    <row r="30" spans="1:2" s="81" customFormat="1">
      <c r="B30" s="87" t="s">
        <v>107</v>
      </c>
    </row>
    <row r="31" spans="1:2" s="81" customFormat="1" ht="49.5">
      <c r="B31" s="88" t="s">
        <v>108</v>
      </c>
    </row>
    <row r="32" spans="1:2" s="81" customFormat="1" ht="49.5">
      <c r="A32" s="90"/>
      <c r="B32" s="87" t="s">
        <v>109</v>
      </c>
    </row>
    <row r="33" spans="2:2" s="81" customFormat="1" ht="33">
      <c r="B33" s="87" t="s">
        <v>110</v>
      </c>
    </row>
    <row r="34" spans="2:2" s="81" customFormat="1" ht="33">
      <c r="B34" s="87" t="s">
        <v>111</v>
      </c>
    </row>
    <row r="35" spans="2:2" s="81" customFormat="1">
      <c r="B35" s="87"/>
    </row>
    <row r="36" spans="2:2" s="81" customFormat="1">
      <c r="B36" s="91" t="s">
        <v>112</v>
      </c>
    </row>
    <row r="37" spans="2:2" s="81" customFormat="1">
      <c r="B37" s="85" t="s">
        <v>113</v>
      </c>
    </row>
    <row r="38" spans="2:2" s="81" customFormat="1">
      <c r="B38" s="85" t="s">
        <v>114</v>
      </c>
    </row>
    <row r="39" spans="2:2" s="81" customFormat="1">
      <c r="B39" s="85" t="s">
        <v>115</v>
      </c>
    </row>
    <row r="40" spans="2:2" s="81" customFormat="1">
      <c r="B40" s="85" t="s">
        <v>116</v>
      </c>
    </row>
    <row r="41" spans="2:2" s="81" customFormat="1">
      <c r="B41" s="85" t="s">
        <v>117</v>
      </c>
    </row>
    <row r="42" spans="2:2" s="81" customFormat="1" ht="33">
      <c r="B42" s="85" t="s">
        <v>118</v>
      </c>
    </row>
    <row r="43" spans="2:2" s="81" customFormat="1" ht="33">
      <c r="B43" s="85" t="s">
        <v>119</v>
      </c>
    </row>
    <row r="44" spans="2:2" s="81" customFormat="1" ht="33">
      <c r="B44" s="85" t="s">
        <v>120</v>
      </c>
    </row>
    <row r="45" spans="2:2" s="81" customFormat="1" ht="49.5">
      <c r="B45" s="85" t="s">
        <v>121</v>
      </c>
    </row>
    <row r="46" spans="2:2" s="81" customFormat="1" ht="33">
      <c r="B46" s="85" t="s">
        <v>122</v>
      </c>
    </row>
    <row r="47" spans="2:2" s="81" customFormat="1">
      <c r="B47" s="85" t="s">
        <v>123</v>
      </c>
    </row>
    <row r="48" spans="2:2" s="81" customFormat="1">
      <c r="B48" s="85" t="s">
        <v>124</v>
      </c>
    </row>
    <row r="49" spans="2:2" s="81" customFormat="1" ht="33">
      <c r="B49" s="85" t="s">
        <v>125</v>
      </c>
    </row>
    <row r="50" spans="2:2" s="81" customFormat="1">
      <c r="B50" s="85" t="s">
        <v>126</v>
      </c>
    </row>
    <row r="51" spans="2:2" s="81" customFormat="1">
      <c r="B51" s="91"/>
    </row>
    <row r="52" spans="2:2" s="81" customFormat="1">
      <c r="B52" s="91" t="s">
        <v>127</v>
      </c>
    </row>
    <row r="53" spans="2:2" s="81" customFormat="1">
      <c r="B53" s="85" t="s">
        <v>128</v>
      </c>
    </row>
    <row r="54" spans="2:2" s="81" customFormat="1">
      <c r="B54" s="85" t="s">
        <v>129</v>
      </c>
    </row>
    <row r="55" spans="2:2" s="81" customFormat="1">
      <c r="B55" s="85" t="s">
        <v>130</v>
      </c>
    </row>
    <row r="56" spans="2:2" s="81" customFormat="1">
      <c r="B56" s="85" t="s">
        <v>115</v>
      </c>
    </row>
    <row r="57" spans="2:2" s="81" customFormat="1">
      <c r="B57" s="85" t="s">
        <v>131</v>
      </c>
    </row>
    <row r="58" spans="2:2" s="81" customFormat="1">
      <c r="B58" s="85" t="s">
        <v>132</v>
      </c>
    </row>
    <row r="59" spans="2:2" s="81" customFormat="1">
      <c r="B59" s="85" t="s">
        <v>133</v>
      </c>
    </row>
    <row r="60" spans="2:2" s="81" customFormat="1">
      <c r="B60" s="85" t="s">
        <v>134</v>
      </c>
    </row>
    <row r="61" spans="2:2" s="81" customFormat="1">
      <c r="B61" s="85" t="s">
        <v>135</v>
      </c>
    </row>
    <row r="62" spans="2:2" s="81" customFormat="1">
      <c r="B62" s="85" t="s">
        <v>136</v>
      </c>
    </row>
    <row r="63" spans="2:2" s="81" customFormat="1">
      <c r="B63" s="85" t="s">
        <v>137</v>
      </c>
    </row>
    <row r="64" spans="2:2" s="81" customFormat="1" ht="33">
      <c r="B64" s="85" t="s">
        <v>138</v>
      </c>
    </row>
    <row r="65" spans="2:2" s="81" customFormat="1">
      <c r="B65" s="85" t="s">
        <v>139</v>
      </c>
    </row>
    <row r="66" spans="2:2" s="81" customFormat="1">
      <c r="B66" s="85" t="s">
        <v>140</v>
      </c>
    </row>
    <row r="67" spans="2:2" s="81" customFormat="1" ht="33">
      <c r="B67" s="85" t="s">
        <v>141</v>
      </c>
    </row>
    <row r="68" spans="2:2" s="81" customFormat="1" ht="33">
      <c r="B68" s="85" t="s">
        <v>142</v>
      </c>
    </row>
    <row r="69" spans="2:2" s="81" customFormat="1" ht="33">
      <c r="B69" s="85" t="s">
        <v>143</v>
      </c>
    </row>
    <row r="70" spans="2:2" s="81" customFormat="1" ht="33">
      <c r="B70" s="85" t="s">
        <v>144</v>
      </c>
    </row>
    <row r="71" spans="2:2" s="81" customFormat="1" ht="49.5">
      <c r="B71" s="85" t="s">
        <v>145</v>
      </c>
    </row>
    <row r="72" spans="2:2" s="81" customFormat="1" ht="33">
      <c r="B72" s="85" t="s">
        <v>146</v>
      </c>
    </row>
    <row r="73" spans="2:2" s="81" customFormat="1">
      <c r="B73" s="85" t="s">
        <v>147</v>
      </c>
    </row>
    <row r="74" spans="2:2" s="81" customFormat="1" ht="66">
      <c r="B74" s="85" t="s">
        <v>148</v>
      </c>
    </row>
    <row r="75" spans="2:2" s="81" customFormat="1" ht="33">
      <c r="B75" s="85" t="s">
        <v>149</v>
      </c>
    </row>
    <row r="76" spans="2:2" s="81" customFormat="1" ht="82.5">
      <c r="B76" s="85" t="s">
        <v>150</v>
      </c>
    </row>
    <row r="77" spans="2:2" s="81" customFormat="1" ht="33">
      <c r="B77" s="85" t="s">
        <v>151</v>
      </c>
    </row>
    <row r="78" spans="2:2" s="81" customFormat="1" ht="33">
      <c r="B78" s="85" t="s">
        <v>152</v>
      </c>
    </row>
    <row r="79" spans="2:2" s="81" customFormat="1" ht="33">
      <c r="B79" s="85" t="s">
        <v>153</v>
      </c>
    </row>
    <row r="80" spans="2:2" s="81" customFormat="1" ht="115.5">
      <c r="B80" s="85" t="s">
        <v>154</v>
      </c>
    </row>
    <row r="81" spans="2:2" s="81" customFormat="1">
      <c r="B81" s="91"/>
    </row>
    <row r="82" spans="2:2" s="81" customFormat="1">
      <c r="B82" s="91" t="s">
        <v>155</v>
      </c>
    </row>
    <row r="83" spans="2:2" s="81" customFormat="1">
      <c r="B83" s="85" t="s">
        <v>156</v>
      </c>
    </row>
    <row r="84" spans="2:2" s="81" customFormat="1">
      <c r="B84" s="85" t="s">
        <v>157</v>
      </c>
    </row>
    <row r="85" spans="2:2" s="81" customFormat="1" ht="66">
      <c r="B85" s="85" t="s">
        <v>158</v>
      </c>
    </row>
    <row r="86" spans="2:2" s="81" customFormat="1" ht="33">
      <c r="B86" s="85" t="s">
        <v>159</v>
      </c>
    </row>
    <row r="87" spans="2:2" s="81" customFormat="1">
      <c r="B87" s="85" t="s">
        <v>160</v>
      </c>
    </row>
    <row r="88" spans="2:2" s="81" customFormat="1">
      <c r="B88" s="85" t="s">
        <v>161</v>
      </c>
    </row>
    <row r="89" spans="2:2" s="81" customFormat="1">
      <c r="B89" s="85" t="s">
        <v>162</v>
      </c>
    </row>
    <row r="90" spans="2:2" s="81" customFormat="1">
      <c r="B90" s="85" t="s">
        <v>163</v>
      </c>
    </row>
    <row r="91" spans="2:2" s="81" customFormat="1">
      <c r="B91" s="85" t="s">
        <v>164</v>
      </c>
    </row>
    <row r="92" spans="2:2" s="81" customFormat="1">
      <c r="B92" s="85" t="s">
        <v>165</v>
      </c>
    </row>
    <row r="93" spans="2:2" s="81" customFormat="1">
      <c r="B93" s="85" t="s">
        <v>137</v>
      </c>
    </row>
    <row r="94" spans="2:2" s="81" customFormat="1" ht="33">
      <c r="B94" s="85" t="s">
        <v>166</v>
      </c>
    </row>
    <row r="95" spans="2:2" s="81" customFormat="1">
      <c r="B95" s="85" t="s">
        <v>167</v>
      </c>
    </row>
    <row r="96" spans="2:2" s="81" customFormat="1">
      <c r="B96" s="85" t="s">
        <v>168</v>
      </c>
    </row>
    <row r="97" spans="2:2" s="81" customFormat="1">
      <c r="B97" s="85" t="s">
        <v>169</v>
      </c>
    </row>
    <row r="98" spans="2:2" s="81" customFormat="1">
      <c r="B98" s="85" t="s">
        <v>170</v>
      </c>
    </row>
    <row r="99" spans="2:2" s="81" customFormat="1" ht="66">
      <c r="B99" s="85" t="s">
        <v>171</v>
      </c>
    </row>
    <row r="100" spans="2:2" s="81" customFormat="1">
      <c r="B100" s="85" t="s">
        <v>172</v>
      </c>
    </row>
    <row r="101" spans="2:2" s="81" customFormat="1" ht="33">
      <c r="B101" s="85" t="s">
        <v>173</v>
      </c>
    </row>
    <row r="102" spans="2:2" s="81" customFormat="1" ht="33">
      <c r="B102" s="85" t="s">
        <v>174</v>
      </c>
    </row>
    <row r="103" spans="2:2" s="81" customFormat="1">
      <c r="B103" s="85" t="s">
        <v>175</v>
      </c>
    </row>
    <row r="104" spans="2:2" s="81" customFormat="1" ht="33">
      <c r="B104" s="85" t="s">
        <v>176</v>
      </c>
    </row>
    <row r="105" spans="2:2" s="81" customFormat="1" ht="33">
      <c r="B105" s="85" t="s">
        <v>144</v>
      </c>
    </row>
    <row r="106" spans="2:2" s="81" customFormat="1">
      <c r="B106" s="85" t="s">
        <v>177</v>
      </c>
    </row>
    <row r="107" spans="2:2" s="81" customFormat="1" ht="49.5">
      <c r="B107" s="85" t="s">
        <v>178</v>
      </c>
    </row>
    <row r="108" spans="2:2" s="81" customFormat="1" ht="33">
      <c r="B108" s="85" t="s">
        <v>179</v>
      </c>
    </row>
    <row r="109" spans="2:2" s="81" customFormat="1">
      <c r="B109" s="85" t="s">
        <v>180</v>
      </c>
    </row>
    <row r="110" spans="2:2" s="81" customFormat="1" ht="33">
      <c r="B110" s="85" t="s">
        <v>181</v>
      </c>
    </row>
    <row r="111" spans="2:2" s="81" customFormat="1" ht="49.5">
      <c r="B111" s="85" t="s">
        <v>182</v>
      </c>
    </row>
    <row r="112" spans="2:2" s="81" customFormat="1" ht="82.5">
      <c r="B112" s="85" t="s">
        <v>183</v>
      </c>
    </row>
    <row r="113" spans="2:2" s="81" customFormat="1" ht="49.5">
      <c r="B113" s="85" t="s">
        <v>184</v>
      </c>
    </row>
    <row r="114" spans="2:2" s="81" customFormat="1">
      <c r="B114" s="88"/>
    </row>
    <row r="115" spans="2:2" s="81" customFormat="1">
      <c r="B115" s="91" t="s">
        <v>185</v>
      </c>
    </row>
    <row r="116" spans="2:2" s="81" customFormat="1" ht="33">
      <c r="B116" s="85" t="s">
        <v>186</v>
      </c>
    </row>
    <row r="117" spans="2:2" s="81" customFormat="1" ht="33">
      <c r="B117" s="85" t="s">
        <v>187</v>
      </c>
    </row>
    <row r="118" spans="2:2" s="81" customFormat="1">
      <c r="B118" s="85" t="s">
        <v>188</v>
      </c>
    </row>
    <row r="119" spans="2:2" s="81" customFormat="1" ht="33">
      <c r="B119" s="85" t="s">
        <v>189</v>
      </c>
    </row>
    <row r="120" spans="2:2" s="81" customFormat="1">
      <c r="B120" s="85" t="s">
        <v>190</v>
      </c>
    </row>
    <row r="121" spans="2:2" s="81" customFormat="1">
      <c r="B121" s="85" t="s">
        <v>191</v>
      </c>
    </row>
    <row r="122" spans="2:2" s="81" customFormat="1" ht="33">
      <c r="B122" s="85" t="s">
        <v>192</v>
      </c>
    </row>
    <row r="123" spans="2:2" s="81" customFormat="1">
      <c r="B123" s="85" t="s">
        <v>193</v>
      </c>
    </row>
    <row r="124" spans="2:2" s="81" customFormat="1">
      <c r="B124" s="85" t="s">
        <v>194</v>
      </c>
    </row>
    <row r="125" spans="2:2" s="81" customFormat="1">
      <c r="B125" s="85" t="s">
        <v>195</v>
      </c>
    </row>
    <row r="126" spans="2:2" s="81" customFormat="1">
      <c r="B126" s="85" t="s">
        <v>196</v>
      </c>
    </row>
    <row r="127" spans="2:2" s="81" customFormat="1" ht="66">
      <c r="B127" s="85" t="s">
        <v>197</v>
      </c>
    </row>
    <row r="128" spans="2:2" s="81" customFormat="1" ht="49.5">
      <c r="B128" s="85" t="s">
        <v>198</v>
      </c>
    </row>
    <row r="129" spans="2:2" s="81" customFormat="1">
      <c r="B129" s="85" t="s">
        <v>199</v>
      </c>
    </row>
    <row r="130" spans="2:2" s="81" customFormat="1">
      <c r="B130" s="85" t="s">
        <v>200</v>
      </c>
    </row>
    <row r="131" spans="2:2" s="81" customFormat="1">
      <c r="B131" s="85" t="s">
        <v>201</v>
      </c>
    </row>
    <row r="132" spans="2:2" s="81" customFormat="1">
      <c r="B132" s="85" t="s">
        <v>202</v>
      </c>
    </row>
    <row r="133" spans="2:2" s="81" customFormat="1">
      <c r="B133" s="85" t="s">
        <v>203</v>
      </c>
    </row>
    <row r="134" spans="2:2" s="81" customFormat="1" ht="33">
      <c r="B134" s="85" t="s">
        <v>204</v>
      </c>
    </row>
    <row r="135" spans="2:2" s="81" customFormat="1">
      <c r="B135" s="85" t="s">
        <v>205</v>
      </c>
    </row>
    <row r="136" spans="2:2" s="81" customFormat="1" ht="33">
      <c r="B136" s="85" t="s">
        <v>206</v>
      </c>
    </row>
    <row r="137" spans="2:2" s="81" customFormat="1" ht="33">
      <c r="B137" s="85" t="s">
        <v>207</v>
      </c>
    </row>
    <row r="138" spans="2:2" s="81" customFormat="1">
      <c r="B138" s="85" t="s">
        <v>208</v>
      </c>
    </row>
    <row r="139" spans="2:2" s="81" customFormat="1">
      <c r="B139" s="85" t="s">
        <v>209</v>
      </c>
    </row>
    <row r="140" spans="2:2" s="81" customFormat="1">
      <c r="B140" s="85" t="s">
        <v>210</v>
      </c>
    </row>
    <row r="141" spans="2:2" s="81" customFormat="1">
      <c r="B141" s="85" t="s">
        <v>211</v>
      </c>
    </row>
    <row r="142" spans="2:2" s="81" customFormat="1" ht="49.5">
      <c r="B142" s="85" t="s">
        <v>212</v>
      </c>
    </row>
    <row r="143" spans="2:2" s="81" customFormat="1">
      <c r="B143" s="85"/>
    </row>
    <row r="144" spans="2:2" s="81" customFormat="1">
      <c r="B144" s="92" t="s">
        <v>213</v>
      </c>
    </row>
    <row r="145" spans="2:2" s="81" customFormat="1">
      <c r="B145" s="85" t="s">
        <v>214</v>
      </c>
    </row>
    <row r="146" spans="2:2" s="81" customFormat="1">
      <c r="B146" s="85" t="s">
        <v>215</v>
      </c>
    </row>
    <row r="147" spans="2:2" s="81" customFormat="1">
      <c r="B147" s="85" t="s">
        <v>216</v>
      </c>
    </row>
    <row r="148" spans="2:2" s="81" customFormat="1">
      <c r="B148" s="85" t="s">
        <v>217</v>
      </c>
    </row>
    <row r="149" spans="2:2" s="81" customFormat="1">
      <c r="B149" s="85" t="s">
        <v>218</v>
      </c>
    </row>
    <row r="150" spans="2:2" s="81" customFormat="1">
      <c r="B150" s="85" t="s">
        <v>219</v>
      </c>
    </row>
    <row r="151" spans="2:2" s="81" customFormat="1">
      <c r="B151" s="85" t="s">
        <v>220</v>
      </c>
    </row>
    <row r="152" spans="2:2" s="81" customFormat="1">
      <c r="B152" s="85" t="s">
        <v>221</v>
      </c>
    </row>
    <row r="153" spans="2:2" s="81" customFormat="1">
      <c r="B153" s="85" t="s">
        <v>222</v>
      </c>
    </row>
    <row r="154" spans="2:2" s="81" customFormat="1">
      <c r="B154" s="85" t="s">
        <v>223</v>
      </c>
    </row>
    <row r="155" spans="2:2" s="81" customFormat="1">
      <c r="B155" s="85" t="s">
        <v>224</v>
      </c>
    </row>
    <row r="156" spans="2:2" s="81" customFormat="1">
      <c r="B156" s="85" t="s">
        <v>225</v>
      </c>
    </row>
    <row r="157" spans="2:2" s="81" customFormat="1">
      <c r="B157" s="85" t="s">
        <v>226</v>
      </c>
    </row>
    <row r="158" spans="2:2" s="81" customFormat="1" ht="33">
      <c r="B158" s="85" t="s">
        <v>227</v>
      </c>
    </row>
    <row r="159" spans="2:2" s="81" customFormat="1" ht="33">
      <c r="B159" s="85" t="s">
        <v>228</v>
      </c>
    </row>
    <row r="160" spans="2:2" s="81" customFormat="1" ht="66">
      <c r="B160" s="85" t="s">
        <v>229</v>
      </c>
    </row>
    <row r="161" spans="2:2" s="81" customFormat="1" ht="33">
      <c r="B161" s="85" t="s">
        <v>230</v>
      </c>
    </row>
    <row r="162" spans="2:2" s="81" customFormat="1">
      <c r="B162" s="85"/>
    </row>
    <row r="163" spans="2:2" s="81" customFormat="1">
      <c r="B163" s="86" t="s">
        <v>231</v>
      </c>
    </row>
    <row r="164" spans="2:2" s="81" customFormat="1">
      <c r="B164" s="85" t="s">
        <v>232</v>
      </c>
    </row>
    <row r="165" spans="2:2" s="81" customFormat="1">
      <c r="B165" s="85" t="s">
        <v>233</v>
      </c>
    </row>
    <row r="166" spans="2:2" s="81" customFormat="1">
      <c r="B166" s="85" t="s">
        <v>215</v>
      </c>
    </row>
    <row r="167" spans="2:2" s="81" customFormat="1">
      <c r="B167" s="85" t="s">
        <v>234</v>
      </c>
    </row>
    <row r="168" spans="2:2" s="81" customFormat="1">
      <c r="B168" s="85" t="s">
        <v>217</v>
      </c>
    </row>
    <row r="169" spans="2:2" s="81" customFormat="1">
      <c r="B169" s="85" t="s">
        <v>218</v>
      </c>
    </row>
    <row r="170" spans="2:2" s="81" customFormat="1">
      <c r="B170" s="85" t="s">
        <v>235</v>
      </c>
    </row>
    <row r="171" spans="2:2" s="81" customFormat="1" ht="33">
      <c r="B171" s="85" t="s">
        <v>236</v>
      </c>
    </row>
    <row r="172" spans="2:2" s="81" customFormat="1">
      <c r="B172" s="85" t="s">
        <v>222</v>
      </c>
    </row>
    <row r="173" spans="2:2" s="81" customFormat="1">
      <c r="B173" s="85" t="s">
        <v>237</v>
      </c>
    </row>
    <row r="174" spans="2:2" s="81" customFormat="1">
      <c r="B174" s="85" t="s">
        <v>238</v>
      </c>
    </row>
    <row r="175" spans="2:2" s="81" customFormat="1">
      <c r="B175" s="85" t="s">
        <v>239</v>
      </c>
    </row>
    <row r="176" spans="2:2" s="81" customFormat="1">
      <c r="B176" s="85" t="s">
        <v>194</v>
      </c>
    </row>
    <row r="177" spans="2:2" s="81" customFormat="1">
      <c r="B177" s="85" t="s">
        <v>240</v>
      </c>
    </row>
    <row r="178" spans="2:2" s="81" customFormat="1">
      <c r="B178" s="85" t="s">
        <v>241</v>
      </c>
    </row>
    <row r="179" spans="2:2" s="81" customFormat="1">
      <c r="B179" s="85" t="s">
        <v>242</v>
      </c>
    </row>
    <row r="180" spans="2:2" s="81" customFormat="1">
      <c r="B180" s="85" t="s">
        <v>243</v>
      </c>
    </row>
    <row r="181" spans="2:2" s="81" customFormat="1" ht="49.5">
      <c r="B181" s="85" t="s">
        <v>244</v>
      </c>
    </row>
    <row r="182" spans="2:2" s="81" customFormat="1" ht="33">
      <c r="B182" s="85" t="s">
        <v>245</v>
      </c>
    </row>
    <row r="183" spans="2:2" s="81" customFormat="1" ht="33">
      <c r="B183" s="85" t="s">
        <v>246</v>
      </c>
    </row>
    <row r="184" spans="2:2" s="81" customFormat="1">
      <c r="B184" s="85" t="s">
        <v>247</v>
      </c>
    </row>
    <row r="185" spans="2:2" s="81" customFormat="1">
      <c r="B185" s="85" t="s">
        <v>248</v>
      </c>
    </row>
    <row r="186" spans="2:2" s="81" customFormat="1">
      <c r="B186" s="85" t="s">
        <v>249</v>
      </c>
    </row>
    <row r="187" spans="2:2" s="81" customFormat="1" ht="33">
      <c r="B187" s="85" t="s">
        <v>250</v>
      </c>
    </row>
    <row r="188" spans="2:2" s="81" customFormat="1">
      <c r="B188" s="85"/>
    </row>
    <row r="189" spans="2:2" s="81" customFormat="1">
      <c r="B189" s="86" t="s">
        <v>251</v>
      </c>
    </row>
    <row r="190" spans="2:2" s="81" customFormat="1">
      <c r="B190" s="85" t="s">
        <v>214</v>
      </c>
    </row>
    <row r="191" spans="2:2" s="81" customFormat="1">
      <c r="B191" s="85" t="s">
        <v>215</v>
      </c>
    </row>
    <row r="192" spans="2:2" s="81" customFormat="1">
      <c r="B192" s="85" t="s">
        <v>216</v>
      </c>
    </row>
    <row r="193" spans="2:2" s="81" customFormat="1">
      <c r="B193" s="85" t="s">
        <v>217</v>
      </c>
    </row>
    <row r="194" spans="2:2" s="81" customFormat="1">
      <c r="B194" s="85" t="s">
        <v>218</v>
      </c>
    </row>
    <row r="195" spans="2:2" s="81" customFormat="1">
      <c r="B195" s="85" t="s">
        <v>219</v>
      </c>
    </row>
    <row r="196" spans="2:2" s="81" customFormat="1">
      <c r="B196" s="85" t="s">
        <v>220</v>
      </c>
    </row>
    <row r="197" spans="2:2" s="81" customFormat="1">
      <c r="B197" s="85" t="s">
        <v>221</v>
      </c>
    </row>
    <row r="198" spans="2:2" s="81" customFormat="1">
      <c r="B198" s="85" t="s">
        <v>222</v>
      </c>
    </row>
    <row r="199" spans="2:2" s="81" customFormat="1">
      <c r="B199" s="85" t="s">
        <v>223</v>
      </c>
    </row>
    <row r="200" spans="2:2" s="81" customFormat="1">
      <c r="B200" s="85" t="s">
        <v>224</v>
      </c>
    </row>
    <row r="201" spans="2:2" s="81" customFormat="1">
      <c r="B201" s="85" t="s">
        <v>225</v>
      </c>
    </row>
    <row r="202" spans="2:2" s="81" customFormat="1">
      <c r="B202" s="85" t="s">
        <v>226</v>
      </c>
    </row>
    <row r="203" spans="2:2" s="81" customFormat="1" ht="33">
      <c r="B203" s="85" t="s">
        <v>227</v>
      </c>
    </row>
    <row r="204" spans="2:2" s="81" customFormat="1" ht="33">
      <c r="B204" s="85" t="s">
        <v>228</v>
      </c>
    </row>
    <row r="205" spans="2:2" s="81" customFormat="1" ht="66">
      <c r="B205" s="85" t="s">
        <v>229</v>
      </c>
    </row>
    <row r="206" spans="2:2" s="81" customFormat="1" ht="33">
      <c r="B206" s="85" t="s">
        <v>230</v>
      </c>
    </row>
    <row r="207" spans="2:2" s="81" customFormat="1">
      <c r="B207" s="85"/>
    </row>
    <row r="208" spans="2:2" s="81" customFormat="1">
      <c r="B208" s="86" t="s">
        <v>252</v>
      </c>
    </row>
    <row r="209" spans="2:2" s="81" customFormat="1" ht="33">
      <c r="B209" s="85" t="s">
        <v>245</v>
      </c>
    </row>
    <row r="210" spans="2:2" s="81" customFormat="1" ht="66">
      <c r="B210" s="85" t="s">
        <v>253</v>
      </c>
    </row>
    <row r="211" spans="2:2" s="81" customFormat="1">
      <c r="B211" s="85" t="s">
        <v>254</v>
      </c>
    </row>
    <row r="212" spans="2:2" s="81" customFormat="1">
      <c r="B212" s="85" t="s">
        <v>255</v>
      </c>
    </row>
    <row r="213" spans="2:2" s="81" customFormat="1">
      <c r="B213" s="85" t="s">
        <v>217</v>
      </c>
    </row>
    <row r="214" spans="2:2" s="81" customFormat="1">
      <c r="B214" s="85" t="s">
        <v>256</v>
      </c>
    </row>
    <row r="215" spans="2:2" s="81" customFormat="1">
      <c r="B215" s="85" t="s">
        <v>257</v>
      </c>
    </row>
    <row r="216" spans="2:2" s="81" customFormat="1" ht="33">
      <c r="B216" s="85" t="s">
        <v>258</v>
      </c>
    </row>
    <row r="217" spans="2:2" s="81" customFormat="1">
      <c r="B217" s="85" t="s">
        <v>259</v>
      </c>
    </row>
    <row r="218" spans="2:2" s="81" customFormat="1">
      <c r="B218" s="85" t="s">
        <v>260</v>
      </c>
    </row>
    <row r="219" spans="2:2" s="81" customFormat="1">
      <c r="B219" s="85" t="s">
        <v>261</v>
      </c>
    </row>
    <row r="220" spans="2:2" s="81" customFormat="1">
      <c r="B220" s="85" t="s">
        <v>262</v>
      </c>
    </row>
    <row r="221" spans="2:2" s="81" customFormat="1">
      <c r="B221" s="85" t="s">
        <v>263</v>
      </c>
    </row>
    <row r="222" spans="2:2" s="81" customFormat="1">
      <c r="B222" s="85" t="s">
        <v>264</v>
      </c>
    </row>
    <row r="223" spans="2:2" s="81" customFormat="1">
      <c r="B223" s="85" t="s">
        <v>265</v>
      </c>
    </row>
    <row r="224" spans="2:2" s="81" customFormat="1">
      <c r="B224" s="85" t="s">
        <v>266</v>
      </c>
    </row>
    <row r="225" spans="2:2" s="81" customFormat="1" ht="49.5">
      <c r="B225" s="85" t="s">
        <v>267</v>
      </c>
    </row>
    <row r="226" spans="2:2" s="81" customFormat="1">
      <c r="B226" s="85" t="s">
        <v>268</v>
      </c>
    </row>
    <row r="227" spans="2:2" s="81" customFormat="1" ht="33">
      <c r="B227" s="85" t="s">
        <v>269</v>
      </c>
    </row>
    <row r="228" spans="2:2" s="81" customFormat="1" ht="33">
      <c r="B228" s="85" t="s">
        <v>270</v>
      </c>
    </row>
    <row r="229" spans="2:2" s="81" customFormat="1">
      <c r="B229" s="85" t="s">
        <v>271</v>
      </c>
    </row>
    <row r="230" spans="2:2" s="81" customFormat="1">
      <c r="B230" s="85" t="s">
        <v>272</v>
      </c>
    </row>
    <row r="231" spans="2:2" s="81" customFormat="1" ht="33">
      <c r="B231" s="85" t="s">
        <v>273</v>
      </c>
    </row>
    <row r="232" spans="2:2" s="81" customFormat="1">
      <c r="B232" s="85" t="s">
        <v>274</v>
      </c>
    </row>
    <row r="233" spans="2:2" s="81" customFormat="1">
      <c r="B233" s="85"/>
    </row>
    <row r="234" spans="2:2" s="81" customFormat="1">
      <c r="B234" s="86" t="s">
        <v>275</v>
      </c>
    </row>
    <row r="235" spans="2:2" s="81" customFormat="1">
      <c r="B235" s="85" t="s">
        <v>276</v>
      </c>
    </row>
    <row r="236" spans="2:2" s="81" customFormat="1">
      <c r="B236" s="85" t="s">
        <v>277</v>
      </c>
    </row>
    <row r="237" spans="2:2" s="81" customFormat="1">
      <c r="B237" s="85" t="s">
        <v>278</v>
      </c>
    </row>
    <row r="238" spans="2:2" s="81" customFormat="1">
      <c r="B238" s="85" t="s">
        <v>279</v>
      </c>
    </row>
    <row r="239" spans="2:2" s="81" customFormat="1">
      <c r="B239" s="85" t="s">
        <v>280</v>
      </c>
    </row>
    <row r="240" spans="2:2" s="81" customFormat="1">
      <c r="B240" s="85" t="s">
        <v>281</v>
      </c>
    </row>
    <row r="241" spans="2:2" s="81" customFormat="1">
      <c r="B241" s="85" t="s">
        <v>282</v>
      </c>
    </row>
    <row r="242" spans="2:2" s="81" customFormat="1">
      <c r="B242" s="85" t="s">
        <v>283</v>
      </c>
    </row>
    <row r="243" spans="2:2" s="81" customFormat="1">
      <c r="B243" s="85" t="s">
        <v>284</v>
      </c>
    </row>
    <row r="244" spans="2:2" s="81" customFormat="1">
      <c r="B244" s="85" t="s">
        <v>285</v>
      </c>
    </row>
    <row r="245" spans="2:2" s="81" customFormat="1" ht="33">
      <c r="B245" s="85" t="s">
        <v>286</v>
      </c>
    </row>
    <row r="246" spans="2:2" s="81" customFormat="1">
      <c r="B246" s="85" t="s">
        <v>287</v>
      </c>
    </row>
    <row r="247" spans="2:2" s="81" customFormat="1" ht="33">
      <c r="B247" s="85" t="s">
        <v>288</v>
      </c>
    </row>
    <row r="248" spans="2:2" s="81" customFormat="1">
      <c r="B248" s="85" t="s">
        <v>289</v>
      </c>
    </row>
    <row r="249" spans="2:2" s="81" customFormat="1">
      <c r="B249" s="85" t="s">
        <v>290</v>
      </c>
    </row>
    <row r="250" spans="2:2" s="81" customFormat="1" ht="33">
      <c r="B250" s="85" t="s">
        <v>291</v>
      </c>
    </row>
    <row r="251" spans="2:2" s="81" customFormat="1" ht="33">
      <c r="B251" s="85" t="s">
        <v>292</v>
      </c>
    </row>
    <row r="252" spans="2:2" s="81" customFormat="1">
      <c r="B252" s="85" t="s">
        <v>274</v>
      </c>
    </row>
    <row r="253" spans="2:2" s="81" customFormat="1">
      <c r="B253" s="85" t="s">
        <v>293</v>
      </c>
    </row>
    <row r="254" spans="2:2" s="81" customFormat="1">
      <c r="B254" s="85"/>
    </row>
    <row r="255" spans="2:2" s="81" customFormat="1">
      <c r="B255" s="86" t="s">
        <v>294</v>
      </c>
    </row>
    <row r="256" spans="2:2" s="81" customFormat="1" ht="33">
      <c r="B256" s="85" t="s">
        <v>295</v>
      </c>
    </row>
    <row r="257" spans="2:2" s="81" customFormat="1">
      <c r="B257" s="85" t="s">
        <v>296</v>
      </c>
    </row>
    <row r="258" spans="2:2" s="81" customFormat="1">
      <c r="B258" s="85" t="s">
        <v>297</v>
      </c>
    </row>
    <row r="259" spans="2:2" s="81" customFormat="1">
      <c r="B259" s="85" t="s">
        <v>298</v>
      </c>
    </row>
    <row r="260" spans="2:2" s="81" customFormat="1">
      <c r="B260" s="85" t="s">
        <v>299</v>
      </c>
    </row>
    <row r="261" spans="2:2" s="81" customFormat="1">
      <c r="B261" s="85"/>
    </row>
    <row r="262" spans="2:2" s="81" customFormat="1">
      <c r="B262" s="86" t="s">
        <v>300</v>
      </c>
    </row>
    <row r="263" spans="2:2" s="81" customFormat="1" ht="33">
      <c r="B263" s="85" t="s">
        <v>295</v>
      </c>
    </row>
    <row r="264" spans="2:2" s="81" customFormat="1">
      <c r="B264" s="85" t="s">
        <v>296</v>
      </c>
    </row>
    <row r="265" spans="2:2" s="81" customFormat="1">
      <c r="B265" s="85" t="s">
        <v>297</v>
      </c>
    </row>
    <row r="266" spans="2:2" s="81" customFormat="1">
      <c r="B266" s="85" t="s">
        <v>298</v>
      </c>
    </row>
    <row r="267" spans="2:2" s="81" customFormat="1">
      <c r="B267" s="85" t="s">
        <v>299</v>
      </c>
    </row>
    <row r="268" spans="2:2" s="81" customFormat="1">
      <c r="B268" s="85"/>
    </row>
    <row r="269" spans="2:2" s="81" customFormat="1">
      <c r="B269" s="86" t="s">
        <v>301</v>
      </c>
    </row>
    <row r="270" spans="2:2" s="81" customFormat="1" ht="33">
      <c r="B270" s="85" t="s">
        <v>295</v>
      </c>
    </row>
    <row r="271" spans="2:2" s="81" customFormat="1">
      <c r="B271" s="85" t="s">
        <v>296</v>
      </c>
    </row>
    <row r="272" spans="2:2" s="81" customFormat="1">
      <c r="B272" s="85" t="s">
        <v>297</v>
      </c>
    </row>
    <row r="273" spans="2:2" s="81" customFormat="1">
      <c r="B273" s="85" t="s">
        <v>298</v>
      </c>
    </row>
    <row r="274" spans="2:2" s="81" customFormat="1">
      <c r="B274" s="85" t="s">
        <v>299</v>
      </c>
    </row>
    <row r="275" spans="2:2" s="81" customFormat="1">
      <c r="B275" s="85"/>
    </row>
    <row r="276" spans="2:2" s="81" customFormat="1">
      <c r="B276" s="86" t="s">
        <v>302</v>
      </c>
    </row>
    <row r="277" spans="2:2" s="81" customFormat="1">
      <c r="B277" s="85" t="s">
        <v>303</v>
      </c>
    </row>
    <row r="278" spans="2:2" s="81" customFormat="1">
      <c r="B278" s="85" t="s">
        <v>278</v>
      </c>
    </row>
    <row r="279" spans="2:2" s="81" customFormat="1">
      <c r="B279" s="85" t="s">
        <v>304</v>
      </c>
    </row>
    <row r="280" spans="2:2" s="81" customFormat="1">
      <c r="B280" s="85" t="s">
        <v>305</v>
      </c>
    </row>
    <row r="281" spans="2:2" s="81" customFormat="1">
      <c r="B281" s="85" t="s">
        <v>306</v>
      </c>
    </row>
    <row r="282" spans="2:2" s="81" customFormat="1">
      <c r="B282" s="85" t="s">
        <v>307</v>
      </c>
    </row>
    <row r="283" spans="2:2" s="81" customFormat="1">
      <c r="B283" s="85" t="s">
        <v>308</v>
      </c>
    </row>
    <row r="284" spans="2:2" s="81" customFormat="1">
      <c r="B284" s="85" t="s">
        <v>309</v>
      </c>
    </row>
    <row r="285" spans="2:2" s="81" customFormat="1">
      <c r="B285" s="85" t="s">
        <v>310</v>
      </c>
    </row>
    <row r="286" spans="2:2" s="81" customFormat="1">
      <c r="B286" s="85" t="s">
        <v>311</v>
      </c>
    </row>
    <row r="287" spans="2:2" s="81" customFormat="1">
      <c r="B287" s="85" t="s">
        <v>312</v>
      </c>
    </row>
    <row r="288" spans="2:2" s="81" customFormat="1">
      <c r="B288" s="85" t="s">
        <v>313</v>
      </c>
    </row>
    <row r="289" spans="2:2" s="81" customFormat="1">
      <c r="B289" s="85" t="s">
        <v>314</v>
      </c>
    </row>
    <row r="290" spans="2:2" s="81" customFormat="1">
      <c r="B290" s="85" t="s">
        <v>315</v>
      </c>
    </row>
    <row r="291" spans="2:2" s="81" customFormat="1">
      <c r="B291" s="85" t="s">
        <v>316</v>
      </c>
    </row>
    <row r="292" spans="2:2" s="81" customFormat="1">
      <c r="B292" s="85" t="s">
        <v>317</v>
      </c>
    </row>
    <row r="293" spans="2:2" s="81" customFormat="1">
      <c r="B293" s="85" t="s">
        <v>318</v>
      </c>
    </row>
    <row r="294" spans="2:2" s="81" customFormat="1">
      <c r="B294" s="85" t="s">
        <v>170</v>
      </c>
    </row>
    <row r="295" spans="2:2" s="81" customFormat="1">
      <c r="B295" s="85" t="s">
        <v>319</v>
      </c>
    </row>
    <row r="296" spans="2:2" s="81" customFormat="1">
      <c r="B296" s="85" t="s">
        <v>320</v>
      </c>
    </row>
    <row r="297" spans="2:2" s="81" customFormat="1">
      <c r="B297" s="85" t="s">
        <v>321</v>
      </c>
    </row>
    <row r="298" spans="2:2" s="81" customFormat="1" ht="33">
      <c r="B298" s="85" t="s">
        <v>322</v>
      </c>
    </row>
    <row r="299" spans="2:2" s="81" customFormat="1" ht="33">
      <c r="B299" s="85" t="s">
        <v>288</v>
      </c>
    </row>
    <row r="300" spans="2:2" s="81" customFormat="1">
      <c r="B300" s="85" t="s">
        <v>274</v>
      </c>
    </row>
    <row r="301" spans="2:2" s="81" customFormat="1">
      <c r="B301" s="85"/>
    </row>
    <row r="302" spans="2:2" s="81" customFormat="1">
      <c r="B302" s="86" t="s">
        <v>323</v>
      </c>
    </row>
    <row r="303" spans="2:2" s="81" customFormat="1" ht="33">
      <c r="B303" s="85" t="s">
        <v>324</v>
      </c>
    </row>
    <row r="304" spans="2:2" s="81" customFormat="1" ht="33">
      <c r="B304" s="85" t="s">
        <v>325</v>
      </c>
    </row>
    <row r="305" spans="2:2" s="81" customFormat="1" ht="33">
      <c r="B305" s="85" t="s">
        <v>326</v>
      </c>
    </row>
    <row r="306" spans="2:2" s="81" customFormat="1" ht="49.5">
      <c r="B306" s="85" t="s">
        <v>327</v>
      </c>
    </row>
    <row r="307" spans="2:2" s="81" customFormat="1" ht="49.5">
      <c r="B307" s="85" t="s">
        <v>328</v>
      </c>
    </row>
    <row r="308" spans="2:2" s="81" customFormat="1">
      <c r="B308" s="85" t="s">
        <v>329</v>
      </c>
    </row>
    <row r="309" spans="2:2" s="81" customFormat="1">
      <c r="B309" s="85" t="s">
        <v>330</v>
      </c>
    </row>
    <row r="310" spans="2:2" s="81" customFormat="1">
      <c r="B310" s="85" t="s">
        <v>331</v>
      </c>
    </row>
    <row r="311" spans="2:2" s="81" customFormat="1">
      <c r="B311" s="85" t="s">
        <v>332</v>
      </c>
    </row>
    <row r="312" spans="2:2" s="81" customFormat="1">
      <c r="B312" s="85" t="s">
        <v>333</v>
      </c>
    </row>
    <row r="313" spans="2:2" s="81" customFormat="1">
      <c r="B313" s="85" t="s">
        <v>334</v>
      </c>
    </row>
    <row r="314" spans="2:2" s="81" customFormat="1">
      <c r="B314" s="85" t="s">
        <v>335</v>
      </c>
    </row>
    <row r="315" spans="2:2" s="81" customFormat="1">
      <c r="B315" s="85" t="s">
        <v>336</v>
      </c>
    </row>
    <row r="316" spans="2:2" s="81" customFormat="1">
      <c r="B316" s="85" t="s">
        <v>337</v>
      </c>
    </row>
    <row r="317" spans="2:2" s="81" customFormat="1" ht="33">
      <c r="B317" s="85" t="s">
        <v>288</v>
      </c>
    </row>
    <row r="318" spans="2:2" s="81" customFormat="1">
      <c r="B318" s="85" t="s">
        <v>274</v>
      </c>
    </row>
    <row r="319" spans="2:2" s="81" customFormat="1" ht="33">
      <c r="B319" s="85" t="s">
        <v>338</v>
      </c>
    </row>
    <row r="320" spans="2:2" s="81" customFormat="1">
      <c r="B320" s="85" t="s">
        <v>339</v>
      </c>
    </row>
    <row r="321" spans="2:2" s="81" customFormat="1">
      <c r="B321" s="85"/>
    </row>
    <row r="322" spans="2:2" s="81" customFormat="1">
      <c r="B322" s="86" t="s">
        <v>340</v>
      </c>
    </row>
    <row r="323" spans="2:2" s="81" customFormat="1" ht="49.5">
      <c r="B323" s="85" t="s">
        <v>81</v>
      </c>
    </row>
    <row r="324" spans="2:2" s="81" customFormat="1">
      <c r="B324" s="85" t="s">
        <v>341</v>
      </c>
    </row>
    <row r="325" spans="2:2" s="81" customFormat="1" ht="33">
      <c r="B325" s="85" t="s">
        <v>245</v>
      </c>
    </row>
    <row r="326" spans="2:2" s="81" customFormat="1" ht="66">
      <c r="B326" s="85" t="s">
        <v>342</v>
      </c>
    </row>
    <row r="327" spans="2:2" s="81" customFormat="1" ht="33">
      <c r="B327" s="85" t="s">
        <v>343</v>
      </c>
    </row>
    <row r="328" spans="2:2" s="81" customFormat="1">
      <c r="B328" s="85" t="s">
        <v>344</v>
      </c>
    </row>
    <row r="329" spans="2:2" s="81" customFormat="1" ht="33">
      <c r="B329" s="85" t="s">
        <v>345</v>
      </c>
    </row>
    <row r="330" spans="2:2" s="81" customFormat="1">
      <c r="B330" s="85" t="s">
        <v>346</v>
      </c>
    </row>
    <row r="331" spans="2:2" s="81" customFormat="1">
      <c r="B331" s="80"/>
    </row>
    <row r="332" spans="2:2" s="81" customFormat="1">
      <c r="B332" s="80"/>
    </row>
  </sheetData>
  <sheetProtection selectLockedCells="1"/>
  <pageMargins left="0.59055118110236227" right="0.56999999999999995"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1"/>
  </sheetPr>
  <dimension ref="A1:J924"/>
  <sheetViews>
    <sheetView topLeftCell="A28" zoomScale="110" zoomScaleNormal="110" zoomScaleSheetLayoutView="110" workbookViewId="0">
      <selection activeCell="F38" sqref="F38"/>
    </sheetView>
  </sheetViews>
  <sheetFormatPr defaultColWidth="15.7109375" defaultRowHeight="16.5"/>
  <cols>
    <col min="1" max="1" width="7.5703125" style="93" customWidth="1"/>
    <col min="2" max="2" width="66" style="94" customWidth="1"/>
    <col min="3" max="3" width="4.42578125" style="95" customWidth="1"/>
    <col min="4" max="4" width="12.42578125" style="96" customWidth="1"/>
    <col min="5" max="5" width="13" style="97" customWidth="1"/>
    <col min="6" max="6" width="14.42578125" style="96" customWidth="1"/>
    <col min="7" max="7" width="12.5703125" style="609" customWidth="1"/>
    <col min="8" max="9" width="12.5703125" style="98" customWidth="1"/>
    <col min="10" max="250" width="10.140625" style="98" customWidth="1"/>
    <col min="251" max="251" width="8.85546875" style="98" customWidth="1"/>
    <col min="252" max="252" width="64.42578125" style="98" customWidth="1"/>
    <col min="253" max="253" width="4.28515625" style="98" customWidth="1"/>
    <col min="254" max="254" width="11.28515625" style="98" customWidth="1"/>
    <col min="255" max="16384" width="15.7109375" style="98"/>
  </cols>
  <sheetData>
    <row r="1" spans="1:6">
      <c r="A1" s="99"/>
    </row>
    <row r="2" spans="1:6" ht="33">
      <c r="A2" s="99"/>
      <c r="B2" s="100" t="s">
        <v>0</v>
      </c>
    </row>
    <row r="3" spans="1:6">
      <c r="A3" s="99"/>
    </row>
    <row r="4" spans="1:6" ht="33">
      <c r="A4" s="99"/>
      <c r="B4" s="100" t="s">
        <v>1</v>
      </c>
    </row>
    <row r="5" spans="1:6">
      <c r="A5" s="99"/>
    </row>
    <row r="6" spans="1:6" ht="33">
      <c r="A6" s="99"/>
      <c r="B6" s="100" t="s">
        <v>347</v>
      </c>
    </row>
    <row r="7" spans="1:6">
      <c r="A7" s="99"/>
    </row>
    <row r="8" spans="1:6">
      <c r="A8" s="99"/>
      <c r="B8" s="101">
        <v>45063</v>
      </c>
    </row>
    <row r="9" spans="1:6">
      <c r="A9" s="99"/>
    </row>
    <row r="10" spans="1:6">
      <c r="A10" s="99"/>
      <c r="B10" s="102" t="s">
        <v>3</v>
      </c>
    </row>
    <row r="11" spans="1:6">
      <c r="A11" s="99"/>
    </row>
    <row r="12" spans="1:6">
      <c r="A12" s="99" t="s">
        <v>348</v>
      </c>
      <c r="B12" s="94" t="s">
        <v>349</v>
      </c>
    </row>
    <row r="13" spans="1:6">
      <c r="A13" s="99" t="s">
        <v>350</v>
      </c>
      <c r="B13" s="94" t="s">
        <v>351</v>
      </c>
      <c r="F13" s="96">
        <f>F62</f>
        <v>0</v>
      </c>
    </row>
    <row r="14" spans="1:6">
      <c r="A14" s="99" t="s">
        <v>352</v>
      </c>
      <c r="B14" s="94" t="s">
        <v>353</v>
      </c>
      <c r="F14" s="96">
        <f>F124</f>
        <v>0</v>
      </c>
    </row>
    <row r="15" spans="1:6">
      <c r="A15" s="99" t="s">
        <v>354</v>
      </c>
      <c r="B15" s="94" t="s">
        <v>355</v>
      </c>
      <c r="F15" s="96">
        <f>F142</f>
        <v>0</v>
      </c>
    </row>
    <row r="16" spans="1:6">
      <c r="A16" s="99" t="s">
        <v>356</v>
      </c>
      <c r="B16" s="94" t="s">
        <v>357</v>
      </c>
      <c r="F16" s="96">
        <f>F182</f>
        <v>0</v>
      </c>
    </row>
    <row r="17" spans="1:6">
      <c r="A17" s="99" t="s">
        <v>358</v>
      </c>
      <c r="B17" s="94" t="s">
        <v>359</v>
      </c>
      <c r="F17" s="96">
        <f>F226</f>
        <v>0</v>
      </c>
    </row>
    <row r="18" spans="1:6">
      <c r="A18" s="99" t="s">
        <v>360</v>
      </c>
      <c r="B18" s="94" t="s">
        <v>361</v>
      </c>
      <c r="F18" s="96">
        <f>F311</f>
        <v>0</v>
      </c>
    </row>
    <row r="19" spans="1:6">
      <c r="A19" s="99" t="s">
        <v>362</v>
      </c>
      <c r="B19" s="94" t="s">
        <v>363</v>
      </c>
      <c r="F19" s="96">
        <f>F335</f>
        <v>0</v>
      </c>
    </row>
    <row r="20" spans="1:6">
      <c r="A20" s="99" t="s">
        <v>364</v>
      </c>
      <c r="B20" s="94" t="s">
        <v>365</v>
      </c>
      <c r="F20" s="96">
        <f>F349</f>
        <v>0</v>
      </c>
    </row>
    <row r="21" spans="1:6">
      <c r="A21" s="99" t="s">
        <v>366</v>
      </c>
      <c r="B21" s="94" t="s">
        <v>367</v>
      </c>
      <c r="F21" s="96">
        <f>F362</f>
        <v>0</v>
      </c>
    </row>
    <row r="22" spans="1:6">
      <c r="B22" s="102" t="s">
        <v>368</v>
      </c>
      <c r="C22" s="103"/>
      <c r="D22" s="104"/>
      <c r="F22" s="104">
        <f>SUM(F13:F21)</f>
        <v>0</v>
      </c>
    </row>
    <row r="23" spans="1:6">
      <c r="A23" s="99"/>
    </row>
    <row r="24" spans="1:6">
      <c r="A24" s="99" t="s">
        <v>369</v>
      </c>
      <c r="B24" s="94" t="s">
        <v>370</v>
      </c>
    </row>
    <row r="25" spans="1:6">
      <c r="A25" s="99" t="s">
        <v>371</v>
      </c>
      <c r="B25" s="94" t="s">
        <v>372</v>
      </c>
      <c r="F25" s="96">
        <f>F494</f>
        <v>0</v>
      </c>
    </row>
    <row r="26" spans="1:6">
      <c r="A26" s="99" t="s">
        <v>373</v>
      </c>
      <c r="B26" s="94" t="s">
        <v>374</v>
      </c>
      <c r="F26" s="96">
        <f>F515</f>
        <v>0</v>
      </c>
    </row>
    <row r="27" spans="1:6">
      <c r="A27" s="99" t="s">
        <v>375</v>
      </c>
      <c r="B27" s="94" t="s">
        <v>376</v>
      </c>
      <c r="F27" s="96">
        <f>F586</f>
        <v>0</v>
      </c>
    </row>
    <row r="28" spans="1:6">
      <c r="A28" s="99" t="s">
        <v>377</v>
      </c>
      <c r="B28" s="94" t="s">
        <v>378</v>
      </c>
      <c r="F28" s="96">
        <f>F602</f>
        <v>0</v>
      </c>
    </row>
    <row r="29" spans="1:6">
      <c r="A29" s="99" t="s">
        <v>379</v>
      </c>
      <c r="B29" s="94" t="s">
        <v>380</v>
      </c>
      <c r="F29" s="96">
        <f>F629</f>
        <v>0</v>
      </c>
    </row>
    <row r="30" spans="1:6">
      <c r="A30" s="99" t="s">
        <v>381</v>
      </c>
      <c r="B30" s="94" t="s">
        <v>382</v>
      </c>
      <c r="F30" s="96">
        <f>F637</f>
        <v>0</v>
      </c>
    </row>
    <row r="31" spans="1:6">
      <c r="A31" s="99" t="s">
        <v>383</v>
      </c>
      <c r="B31" s="94" t="s">
        <v>384</v>
      </c>
      <c r="F31" s="96">
        <f>F648</f>
        <v>0</v>
      </c>
    </row>
    <row r="32" spans="1:6">
      <c r="A32" s="99" t="s">
        <v>385</v>
      </c>
      <c r="B32" s="94" t="s">
        <v>386</v>
      </c>
      <c r="F32" s="96">
        <f>F687</f>
        <v>0</v>
      </c>
    </row>
    <row r="33" spans="1:6">
      <c r="A33" s="99" t="s">
        <v>387</v>
      </c>
      <c r="B33" s="94" t="s">
        <v>388</v>
      </c>
      <c r="F33" s="96">
        <f>F720</f>
        <v>0</v>
      </c>
    </row>
    <row r="34" spans="1:6">
      <c r="B34" s="102" t="s">
        <v>389</v>
      </c>
      <c r="C34" s="103"/>
      <c r="D34" s="104"/>
      <c r="F34" s="104">
        <f>SUM(F25:F33)</f>
        <v>0</v>
      </c>
    </row>
    <row r="35" spans="1:6">
      <c r="A35" s="99"/>
    </row>
    <row r="36" spans="1:6">
      <c r="B36" s="102" t="s">
        <v>390</v>
      </c>
      <c r="C36" s="103"/>
      <c r="D36" s="104"/>
      <c r="F36" s="104">
        <f>F34+F22</f>
        <v>0</v>
      </c>
    </row>
    <row r="38" spans="1:6" ht="49.5">
      <c r="B38" s="102" t="s">
        <v>391</v>
      </c>
    </row>
    <row r="39" spans="1:6">
      <c r="B39" s="102"/>
    </row>
    <row r="40" spans="1:6" ht="49.5">
      <c r="B40" s="102" t="s">
        <v>392</v>
      </c>
    </row>
    <row r="41" spans="1:6">
      <c r="B41" s="102"/>
    </row>
    <row r="42" spans="1:6" ht="49.5">
      <c r="B42" s="102" t="s">
        <v>144</v>
      </c>
    </row>
    <row r="43" spans="1:6">
      <c r="B43" s="102"/>
    </row>
    <row r="44" spans="1:6" ht="33">
      <c r="B44" s="102" t="s">
        <v>393</v>
      </c>
    </row>
    <row r="45" spans="1:6">
      <c r="B45" s="102"/>
    </row>
    <row r="46" spans="1:6" ht="66">
      <c r="B46" s="102" t="s">
        <v>394</v>
      </c>
    </row>
    <row r="47" spans="1:6">
      <c r="B47" s="102"/>
    </row>
    <row r="48" spans="1:6" ht="49.5">
      <c r="B48" s="102" t="s">
        <v>395</v>
      </c>
    </row>
    <row r="49" spans="1:7">
      <c r="B49" s="102"/>
    </row>
    <row r="50" spans="1:7" ht="50.25" thickBot="1">
      <c r="B50" s="102" t="s">
        <v>396</v>
      </c>
    </row>
    <row r="51" spans="1:7" ht="17.25" thickBot="1">
      <c r="A51" s="636" t="s">
        <v>1032</v>
      </c>
      <c r="B51" s="637" t="s">
        <v>1033</v>
      </c>
      <c r="C51" s="638" t="s">
        <v>1034</v>
      </c>
      <c r="D51" s="639" t="s">
        <v>24</v>
      </c>
      <c r="E51" s="640" t="s">
        <v>1035</v>
      </c>
      <c r="F51" s="641" t="s">
        <v>1027</v>
      </c>
    </row>
    <row r="52" spans="1:7">
      <c r="A52" s="93" t="s">
        <v>348</v>
      </c>
      <c r="B52" s="102" t="s">
        <v>349</v>
      </c>
      <c r="C52" s="103"/>
    </row>
    <row r="53" spans="1:7">
      <c r="B53" s="102"/>
      <c r="C53" s="103"/>
    </row>
    <row r="54" spans="1:7">
      <c r="A54" s="93" t="s">
        <v>397</v>
      </c>
      <c r="B54" s="102" t="s">
        <v>398</v>
      </c>
      <c r="F54" s="105"/>
    </row>
    <row r="55" spans="1:7" ht="33">
      <c r="A55" s="106">
        <v>1</v>
      </c>
      <c r="B55" s="107" t="s">
        <v>399</v>
      </c>
      <c r="C55" s="108" t="s">
        <v>400</v>
      </c>
      <c r="D55" s="109">
        <v>1</v>
      </c>
      <c r="F55" s="105">
        <f>E55*D55</f>
        <v>0</v>
      </c>
      <c r="G55" s="610"/>
    </row>
    <row r="56" spans="1:7">
      <c r="A56" s="106" t="s">
        <v>401</v>
      </c>
      <c r="B56" s="107" t="s">
        <v>402</v>
      </c>
      <c r="C56" s="108" t="s">
        <v>400</v>
      </c>
      <c r="D56" s="109">
        <v>1</v>
      </c>
      <c r="F56" s="105">
        <f t="shared" ref="F56:F61" si="0">E56*D56</f>
        <v>0</v>
      </c>
    </row>
    <row r="57" spans="1:7" ht="82.5">
      <c r="A57" s="106" t="s">
        <v>403</v>
      </c>
      <c r="B57" s="107" t="s">
        <v>404</v>
      </c>
      <c r="C57" s="108"/>
      <c r="D57" s="109"/>
      <c r="F57" s="105"/>
    </row>
    <row r="58" spans="1:7">
      <c r="A58" s="106" t="s">
        <v>405</v>
      </c>
      <c r="B58" s="107" t="s">
        <v>406</v>
      </c>
      <c r="C58" s="108" t="s">
        <v>50</v>
      </c>
      <c r="D58" s="109">
        <v>800</v>
      </c>
      <c r="F58" s="105">
        <f t="shared" si="0"/>
        <v>0</v>
      </c>
    </row>
    <row r="59" spans="1:7">
      <c r="A59" s="106" t="s">
        <v>407</v>
      </c>
      <c r="B59" s="107" t="s">
        <v>408</v>
      </c>
      <c r="C59" s="108" t="s">
        <v>48</v>
      </c>
      <c r="D59" s="109">
        <v>40</v>
      </c>
      <c r="F59" s="105">
        <f t="shared" si="0"/>
        <v>0</v>
      </c>
    </row>
    <row r="60" spans="1:7">
      <c r="A60" s="106" t="s">
        <v>409</v>
      </c>
      <c r="B60" s="107" t="s">
        <v>410</v>
      </c>
      <c r="C60" s="108" t="s">
        <v>48</v>
      </c>
      <c r="D60" s="109">
        <v>50</v>
      </c>
      <c r="F60" s="105">
        <f t="shared" si="0"/>
        <v>0</v>
      </c>
    </row>
    <row r="61" spans="1:7" ht="66">
      <c r="A61" s="106" t="s">
        <v>411</v>
      </c>
      <c r="B61" s="107" t="s">
        <v>412</v>
      </c>
      <c r="C61" s="108" t="s">
        <v>400</v>
      </c>
      <c r="D61" s="109">
        <v>1</v>
      </c>
      <c r="F61" s="105">
        <f t="shared" si="0"/>
        <v>0</v>
      </c>
    </row>
    <row r="62" spans="1:7" s="115" customFormat="1">
      <c r="A62" s="110"/>
      <c r="B62" s="111" t="s">
        <v>413</v>
      </c>
      <c r="C62" s="112"/>
      <c r="D62" s="113"/>
      <c r="E62" s="114"/>
      <c r="F62" s="113">
        <f>SUM(F54:F61)</f>
        <v>0</v>
      </c>
      <c r="G62" s="611"/>
    </row>
    <row r="63" spans="1:7">
      <c r="B63" s="102"/>
      <c r="C63" s="103"/>
    </row>
    <row r="64" spans="1:7">
      <c r="A64" s="93" t="s">
        <v>352</v>
      </c>
      <c r="B64" s="102" t="s">
        <v>414</v>
      </c>
    </row>
    <row r="65" spans="1:6" ht="115.5">
      <c r="B65" s="116" t="s">
        <v>415</v>
      </c>
      <c r="C65" s="117"/>
      <c r="E65" s="118"/>
    </row>
    <row r="66" spans="1:6" ht="33">
      <c r="B66" s="116" t="s">
        <v>416</v>
      </c>
      <c r="C66" s="117"/>
      <c r="E66" s="118"/>
    </row>
    <row r="67" spans="1:6" ht="33">
      <c r="B67" s="116" t="s">
        <v>417</v>
      </c>
      <c r="C67" s="117"/>
      <c r="E67" s="118"/>
    </row>
    <row r="68" spans="1:6">
      <c r="B68" s="116" t="s">
        <v>418</v>
      </c>
      <c r="C68" s="117"/>
      <c r="E68" s="118"/>
    </row>
    <row r="69" spans="1:6" ht="33">
      <c r="B69" s="116" t="s">
        <v>419</v>
      </c>
      <c r="C69" s="117"/>
      <c r="E69" s="118"/>
    </row>
    <row r="70" spans="1:6" ht="49.5">
      <c r="B70" s="116" t="s">
        <v>420</v>
      </c>
      <c r="C70" s="117"/>
      <c r="E70" s="118"/>
    </row>
    <row r="71" spans="1:6" ht="33">
      <c r="B71" s="116" t="s">
        <v>421</v>
      </c>
      <c r="C71" s="117"/>
      <c r="E71" s="118"/>
    </row>
    <row r="72" spans="1:6" ht="33">
      <c r="A72" s="93" t="s">
        <v>422</v>
      </c>
      <c r="B72" s="100" t="s">
        <v>423</v>
      </c>
      <c r="C72" s="117"/>
      <c r="E72" s="118"/>
    </row>
    <row r="73" spans="1:6" ht="33">
      <c r="A73" s="93" t="s">
        <v>424</v>
      </c>
      <c r="B73" s="119" t="s">
        <v>425</v>
      </c>
      <c r="C73" s="117"/>
      <c r="E73" s="118"/>
    </row>
    <row r="74" spans="1:6">
      <c r="A74" s="93" t="s">
        <v>426</v>
      </c>
      <c r="B74" s="119" t="s">
        <v>427</v>
      </c>
      <c r="C74" s="117" t="s">
        <v>48</v>
      </c>
      <c r="D74" s="96">
        <v>5</v>
      </c>
      <c r="E74" s="118"/>
      <c r="F74" s="96">
        <f t="shared" ref="F74:F95" si="1">E74*D74</f>
        <v>0</v>
      </c>
    </row>
    <row r="75" spans="1:6">
      <c r="A75" s="93" t="s">
        <v>428</v>
      </c>
      <c r="B75" s="119" t="s">
        <v>429</v>
      </c>
      <c r="C75" s="117" t="s">
        <v>54</v>
      </c>
      <c r="D75" s="96">
        <v>120</v>
      </c>
      <c r="E75" s="118"/>
      <c r="F75" s="96">
        <f t="shared" si="1"/>
        <v>0</v>
      </c>
    </row>
    <row r="76" spans="1:6">
      <c r="A76" s="93" t="s">
        <v>430</v>
      </c>
      <c r="B76" s="119" t="s">
        <v>431</v>
      </c>
      <c r="C76" s="117"/>
      <c r="E76" s="118"/>
      <c r="F76" s="96">
        <f t="shared" si="1"/>
        <v>0</v>
      </c>
    </row>
    <row r="77" spans="1:6">
      <c r="A77" s="93" t="s">
        <v>432</v>
      </c>
      <c r="B77" s="119" t="s">
        <v>427</v>
      </c>
      <c r="C77" s="117" t="s">
        <v>48</v>
      </c>
      <c r="D77" s="96">
        <v>10</v>
      </c>
      <c r="E77" s="118"/>
    </row>
    <row r="78" spans="1:6">
      <c r="A78" s="93" t="s">
        <v>433</v>
      </c>
      <c r="B78" s="119" t="s">
        <v>429</v>
      </c>
      <c r="C78" s="117" t="s">
        <v>54</v>
      </c>
      <c r="D78" s="96">
        <v>6</v>
      </c>
      <c r="E78" s="118"/>
      <c r="F78" s="96">
        <f t="shared" si="1"/>
        <v>0</v>
      </c>
    </row>
    <row r="79" spans="1:6">
      <c r="A79" s="93" t="s">
        <v>434</v>
      </c>
      <c r="B79" s="119" t="s">
        <v>435</v>
      </c>
      <c r="C79" s="117"/>
      <c r="E79" s="118"/>
    </row>
    <row r="80" spans="1:6" ht="33">
      <c r="B80" s="116" t="s">
        <v>436</v>
      </c>
      <c r="C80" s="117"/>
      <c r="E80" s="118"/>
    </row>
    <row r="81" spans="1:6">
      <c r="A81" s="93" t="s">
        <v>437</v>
      </c>
      <c r="B81" s="119" t="s">
        <v>427</v>
      </c>
      <c r="C81" s="117" t="s">
        <v>48</v>
      </c>
      <c r="D81" s="96">
        <v>5</v>
      </c>
      <c r="E81" s="118"/>
      <c r="F81" s="96">
        <f t="shared" si="1"/>
        <v>0</v>
      </c>
    </row>
    <row r="82" spans="1:6">
      <c r="A82" s="93" t="s">
        <v>438</v>
      </c>
      <c r="B82" s="119" t="s">
        <v>429</v>
      </c>
      <c r="C82" s="117" t="s">
        <v>54</v>
      </c>
      <c r="D82" s="96">
        <v>7</v>
      </c>
      <c r="E82" s="118"/>
      <c r="F82" s="96">
        <f t="shared" si="1"/>
        <v>0</v>
      </c>
    </row>
    <row r="83" spans="1:6">
      <c r="A83" s="93" t="s">
        <v>439</v>
      </c>
      <c r="B83" s="119" t="s">
        <v>440</v>
      </c>
      <c r="C83" s="117"/>
      <c r="E83" s="118"/>
    </row>
    <row r="84" spans="1:6">
      <c r="A84" s="93" t="s">
        <v>441</v>
      </c>
      <c r="B84" s="119" t="s">
        <v>427</v>
      </c>
      <c r="C84" s="117" t="s">
        <v>48</v>
      </c>
      <c r="D84" s="96">
        <v>10</v>
      </c>
      <c r="E84" s="118"/>
      <c r="F84" s="96">
        <f t="shared" si="1"/>
        <v>0</v>
      </c>
    </row>
    <row r="85" spans="1:6">
      <c r="A85" s="93" t="s">
        <v>442</v>
      </c>
      <c r="B85" s="119" t="s">
        <v>429</v>
      </c>
      <c r="C85" s="117" t="s">
        <v>54</v>
      </c>
      <c r="D85" s="96">
        <v>60</v>
      </c>
      <c r="E85" s="118"/>
      <c r="F85" s="96">
        <f t="shared" si="1"/>
        <v>0</v>
      </c>
    </row>
    <row r="86" spans="1:6">
      <c r="A86" s="93" t="s">
        <v>443</v>
      </c>
      <c r="B86" s="119" t="s">
        <v>444</v>
      </c>
      <c r="C86" s="117"/>
      <c r="E86" s="118"/>
    </row>
    <row r="87" spans="1:6">
      <c r="A87" s="93" t="s">
        <v>445</v>
      </c>
      <c r="B87" s="119" t="s">
        <v>427</v>
      </c>
      <c r="C87" s="117" t="s">
        <v>48</v>
      </c>
      <c r="D87" s="96">
        <v>2</v>
      </c>
      <c r="E87" s="118"/>
      <c r="F87" s="96">
        <f t="shared" si="1"/>
        <v>0</v>
      </c>
    </row>
    <row r="88" spans="1:6">
      <c r="A88" s="93" t="s">
        <v>446</v>
      </c>
      <c r="B88" s="119" t="s">
        <v>429</v>
      </c>
      <c r="C88" s="117" t="s">
        <v>54</v>
      </c>
      <c r="D88" s="96">
        <v>3</v>
      </c>
      <c r="E88" s="118"/>
      <c r="F88" s="96">
        <f t="shared" si="1"/>
        <v>0</v>
      </c>
    </row>
    <row r="89" spans="1:6" ht="33">
      <c r="A89" s="93" t="s">
        <v>401</v>
      </c>
      <c r="B89" s="100" t="s">
        <v>447</v>
      </c>
      <c r="C89" s="117"/>
      <c r="E89" s="118"/>
    </row>
    <row r="90" spans="1:6">
      <c r="A90" s="93" t="s">
        <v>448</v>
      </c>
      <c r="B90" s="119" t="s">
        <v>449</v>
      </c>
      <c r="C90" s="117"/>
      <c r="E90" s="118"/>
    </row>
    <row r="91" spans="1:6">
      <c r="A91" s="93" t="s">
        <v>448</v>
      </c>
      <c r="B91" s="119" t="s">
        <v>450</v>
      </c>
      <c r="C91" s="117"/>
      <c r="E91" s="118"/>
    </row>
    <row r="92" spans="1:6">
      <c r="A92" s="93" t="s">
        <v>448</v>
      </c>
      <c r="B92" s="119" t="s">
        <v>451</v>
      </c>
      <c r="C92" s="117"/>
      <c r="E92" s="118"/>
    </row>
    <row r="93" spans="1:6">
      <c r="A93" s="93" t="s">
        <v>452</v>
      </c>
      <c r="B93" s="119" t="s">
        <v>453</v>
      </c>
      <c r="C93" s="117" t="s">
        <v>48</v>
      </c>
      <c r="D93" s="96">
        <v>180</v>
      </c>
      <c r="E93" s="118"/>
      <c r="F93" s="96">
        <f t="shared" si="1"/>
        <v>0</v>
      </c>
    </row>
    <row r="94" spans="1:6">
      <c r="A94" s="93" t="s">
        <v>454</v>
      </c>
      <c r="B94" s="119" t="s">
        <v>455</v>
      </c>
      <c r="C94" s="117" t="s">
        <v>48</v>
      </c>
      <c r="D94" s="96">
        <v>100</v>
      </c>
      <c r="E94" s="118"/>
      <c r="F94" s="96">
        <f t="shared" si="1"/>
        <v>0</v>
      </c>
    </row>
    <row r="95" spans="1:6" ht="33">
      <c r="A95" s="93" t="s">
        <v>403</v>
      </c>
      <c r="B95" s="119" t="s">
        <v>456</v>
      </c>
      <c r="C95" s="117" t="s">
        <v>457</v>
      </c>
      <c r="D95" s="96">
        <v>80</v>
      </c>
      <c r="E95" s="118"/>
      <c r="F95" s="96">
        <f t="shared" si="1"/>
        <v>0</v>
      </c>
    </row>
    <row r="96" spans="1:6">
      <c r="A96" s="93" t="s">
        <v>411</v>
      </c>
      <c r="B96" s="119" t="s">
        <v>458</v>
      </c>
      <c r="C96" s="117" t="s">
        <v>400</v>
      </c>
      <c r="D96" s="96">
        <v>1</v>
      </c>
      <c r="E96" s="118"/>
      <c r="F96" s="96">
        <f t="shared" ref="F96:F123" si="2">E96*D96</f>
        <v>0</v>
      </c>
    </row>
    <row r="97" spans="1:6">
      <c r="A97" s="93" t="s">
        <v>459</v>
      </c>
      <c r="B97" s="119" t="s">
        <v>460</v>
      </c>
      <c r="C97" s="117"/>
      <c r="E97" s="118"/>
    </row>
    <row r="98" spans="1:6" ht="33">
      <c r="A98" s="93" t="s">
        <v>461</v>
      </c>
      <c r="B98" s="119" t="s">
        <v>462</v>
      </c>
      <c r="C98" s="117" t="s">
        <v>48</v>
      </c>
      <c r="D98" s="96">
        <v>150</v>
      </c>
      <c r="E98" s="118"/>
      <c r="F98" s="96">
        <f t="shared" si="2"/>
        <v>0</v>
      </c>
    </row>
    <row r="99" spans="1:6" ht="33">
      <c r="A99" s="93" t="s">
        <v>463</v>
      </c>
      <c r="B99" s="119" t="s">
        <v>464</v>
      </c>
      <c r="C99" s="117" t="s">
        <v>48</v>
      </c>
      <c r="D99" s="96">
        <v>20</v>
      </c>
      <c r="E99" s="118"/>
      <c r="F99" s="96">
        <f t="shared" si="2"/>
        <v>0</v>
      </c>
    </row>
    <row r="100" spans="1:6">
      <c r="A100" s="93" t="s">
        <v>465</v>
      </c>
      <c r="B100" s="119" t="s">
        <v>466</v>
      </c>
      <c r="C100" s="117" t="s">
        <v>54</v>
      </c>
      <c r="D100" s="96">
        <v>5</v>
      </c>
      <c r="E100" s="118"/>
      <c r="F100" s="96">
        <f t="shared" si="2"/>
        <v>0</v>
      </c>
    </row>
    <row r="101" spans="1:6">
      <c r="A101" s="93" t="s">
        <v>467</v>
      </c>
      <c r="B101" s="119" t="s">
        <v>468</v>
      </c>
      <c r="C101" s="117"/>
      <c r="E101" s="118"/>
    </row>
    <row r="102" spans="1:6">
      <c r="A102" s="93" t="s">
        <v>469</v>
      </c>
      <c r="B102" s="119" t="s">
        <v>470</v>
      </c>
      <c r="C102" s="117" t="s">
        <v>400</v>
      </c>
      <c r="D102" s="96">
        <v>1</v>
      </c>
      <c r="E102" s="118"/>
      <c r="F102" s="96">
        <f t="shared" si="2"/>
        <v>0</v>
      </c>
    </row>
    <row r="103" spans="1:6">
      <c r="A103" s="93" t="s">
        <v>471</v>
      </c>
      <c r="B103" s="119" t="s">
        <v>472</v>
      </c>
      <c r="C103" s="117"/>
      <c r="E103" s="118"/>
    </row>
    <row r="104" spans="1:6">
      <c r="A104" s="93" t="s">
        <v>473</v>
      </c>
      <c r="B104" s="119" t="s">
        <v>427</v>
      </c>
      <c r="C104" s="117" t="s">
        <v>48</v>
      </c>
      <c r="D104" s="96">
        <v>7</v>
      </c>
      <c r="E104" s="118"/>
      <c r="F104" s="96">
        <f t="shared" si="2"/>
        <v>0</v>
      </c>
    </row>
    <row r="105" spans="1:6">
      <c r="A105" s="93" t="s">
        <v>474</v>
      </c>
      <c r="B105" s="119" t="s">
        <v>429</v>
      </c>
      <c r="C105" s="117" t="s">
        <v>54</v>
      </c>
      <c r="D105" s="96">
        <v>12</v>
      </c>
      <c r="E105" s="118"/>
      <c r="F105" s="96">
        <f t="shared" si="2"/>
        <v>0</v>
      </c>
    </row>
    <row r="106" spans="1:6">
      <c r="A106" s="93" t="s">
        <v>475</v>
      </c>
      <c r="B106" s="119" t="s">
        <v>431</v>
      </c>
      <c r="C106" s="117"/>
      <c r="E106" s="118"/>
    </row>
    <row r="107" spans="1:6">
      <c r="A107" s="93" t="s">
        <v>476</v>
      </c>
      <c r="B107" s="119" t="s">
        <v>427</v>
      </c>
      <c r="C107" s="117" t="s">
        <v>48</v>
      </c>
      <c r="D107" s="96">
        <v>1</v>
      </c>
      <c r="E107" s="118"/>
      <c r="F107" s="96">
        <f t="shared" si="2"/>
        <v>0</v>
      </c>
    </row>
    <row r="108" spans="1:6">
      <c r="A108" s="93" t="s">
        <v>477</v>
      </c>
      <c r="B108" s="119" t="s">
        <v>429</v>
      </c>
      <c r="C108" s="117" t="s">
        <v>54</v>
      </c>
      <c r="D108" s="96">
        <v>1</v>
      </c>
      <c r="E108" s="118"/>
      <c r="F108" s="96">
        <f t="shared" si="2"/>
        <v>0</v>
      </c>
    </row>
    <row r="109" spans="1:6">
      <c r="A109" s="93" t="s">
        <v>478</v>
      </c>
      <c r="B109" s="119" t="s">
        <v>479</v>
      </c>
      <c r="C109" s="117" t="s">
        <v>457</v>
      </c>
      <c r="D109" s="96">
        <v>15</v>
      </c>
      <c r="E109" s="118"/>
      <c r="F109" s="96">
        <f t="shared" si="2"/>
        <v>0</v>
      </c>
    </row>
    <row r="110" spans="1:6">
      <c r="A110" s="93" t="s">
        <v>480</v>
      </c>
      <c r="B110" s="119" t="s">
        <v>481</v>
      </c>
      <c r="C110" s="117" t="s">
        <v>400</v>
      </c>
      <c r="D110" s="96">
        <v>1</v>
      </c>
      <c r="E110" s="118"/>
      <c r="F110" s="96">
        <f t="shared" si="2"/>
        <v>0</v>
      </c>
    </row>
    <row r="111" spans="1:6">
      <c r="A111" s="93" t="s">
        <v>482</v>
      </c>
      <c r="B111" s="100" t="s">
        <v>483</v>
      </c>
      <c r="C111" s="117" t="s">
        <v>50</v>
      </c>
      <c r="D111" s="96">
        <v>500</v>
      </c>
      <c r="E111" s="118"/>
      <c r="F111" s="96">
        <f t="shared" si="2"/>
        <v>0</v>
      </c>
    </row>
    <row r="112" spans="1:6" ht="99">
      <c r="A112" s="106">
        <v>8</v>
      </c>
      <c r="B112" s="107" t="s">
        <v>484</v>
      </c>
      <c r="C112" s="120"/>
      <c r="D112" s="109"/>
      <c r="E112" s="121"/>
    </row>
    <row r="113" spans="1:7">
      <c r="A113" s="106" t="s">
        <v>485</v>
      </c>
      <c r="B113" s="107" t="s">
        <v>486</v>
      </c>
      <c r="C113" s="120" t="s">
        <v>457</v>
      </c>
      <c r="D113" s="109">
        <v>50</v>
      </c>
      <c r="E113" s="121"/>
      <c r="F113" s="96">
        <f t="shared" si="2"/>
        <v>0</v>
      </c>
    </row>
    <row r="114" spans="1:7">
      <c r="A114" s="106" t="s">
        <v>487</v>
      </c>
      <c r="B114" s="107" t="s">
        <v>488</v>
      </c>
      <c r="C114" s="120" t="s">
        <v>489</v>
      </c>
      <c r="D114" s="109">
        <v>15</v>
      </c>
      <c r="E114" s="121"/>
      <c r="F114" s="96">
        <f t="shared" si="2"/>
        <v>0</v>
      </c>
    </row>
    <row r="115" spans="1:7">
      <c r="A115" s="106" t="s">
        <v>490</v>
      </c>
      <c r="B115" s="107" t="s">
        <v>491</v>
      </c>
      <c r="C115" s="120" t="s">
        <v>489</v>
      </c>
      <c r="D115" s="109">
        <v>10</v>
      </c>
      <c r="E115" s="121"/>
      <c r="F115" s="96">
        <f t="shared" si="2"/>
        <v>0</v>
      </c>
    </row>
    <row r="116" spans="1:7" ht="33">
      <c r="A116" s="93" t="s">
        <v>492</v>
      </c>
      <c r="B116" s="100" t="s">
        <v>493</v>
      </c>
      <c r="C116" s="95" t="s">
        <v>489</v>
      </c>
      <c r="D116" s="96">
        <v>50</v>
      </c>
      <c r="E116" s="122"/>
      <c r="F116" s="96">
        <f t="shared" si="2"/>
        <v>0</v>
      </c>
    </row>
    <row r="117" spans="1:7">
      <c r="A117" s="93" t="s">
        <v>494</v>
      </c>
      <c r="B117" s="100" t="s">
        <v>495</v>
      </c>
      <c r="E117" s="122"/>
    </row>
    <row r="118" spans="1:7">
      <c r="A118" s="93" t="s">
        <v>496</v>
      </c>
      <c r="B118" s="100" t="s">
        <v>497</v>
      </c>
      <c r="C118" s="95" t="s">
        <v>48</v>
      </c>
      <c r="D118" s="96">
        <v>90</v>
      </c>
      <c r="E118" s="122"/>
      <c r="F118" s="96">
        <f t="shared" si="2"/>
        <v>0</v>
      </c>
    </row>
    <row r="119" spans="1:7" ht="33">
      <c r="A119" s="93" t="s">
        <v>498</v>
      </c>
      <c r="B119" s="100" t="s">
        <v>499</v>
      </c>
      <c r="C119" s="117"/>
      <c r="E119" s="118"/>
    </row>
    <row r="120" spans="1:7">
      <c r="A120" s="93" t="s">
        <v>500</v>
      </c>
      <c r="B120" s="100" t="s">
        <v>501</v>
      </c>
      <c r="C120" s="117" t="s">
        <v>502</v>
      </c>
      <c r="D120" s="96">
        <v>20</v>
      </c>
      <c r="E120" s="118"/>
      <c r="F120" s="96">
        <f t="shared" si="2"/>
        <v>0</v>
      </c>
    </row>
    <row r="121" spans="1:7">
      <c r="A121" s="93" t="s">
        <v>503</v>
      </c>
      <c r="B121" s="100" t="s">
        <v>504</v>
      </c>
      <c r="C121" s="117" t="s">
        <v>502</v>
      </c>
      <c r="D121" s="96">
        <v>10</v>
      </c>
      <c r="E121" s="118"/>
      <c r="F121" s="96">
        <f t="shared" si="2"/>
        <v>0</v>
      </c>
    </row>
    <row r="122" spans="1:7">
      <c r="A122" s="93" t="s">
        <v>505</v>
      </c>
      <c r="B122" s="100" t="s">
        <v>506</v>
      </c>
      <c r="C122" s="117" t="s">
        <v>502</v>
      </c>
      <c r="D122" s="96">
        <v>5</v>
      </c>
      <c r="E122" s="118"/>
      <c r="F122" s="96">
        <f t="shared" si="2"/>
        <v>0</v>
      </c>
    </row>
    <row r="123" spans="1:7" ht="33">
      <c r="A123" s="93" t="s">
        <v>507</v>
      </c>
      <c r="B123" s="100" t="s">
        <v>508</v>
      </c>
      <c r="C123" s="117"/>
      <c r="D123" s="123">
        <v>0.05</v>
      </c>
      <c r="E123" s="118">
        <f>SUM(F63:F122)</f>
        <v>0</v>
      </c>
      <c r="F123" s="96">
        <f t="shared" si="2"/>
        <v>0</v>
      </c>
    </row>
    <row r="124" spans="1:7" s="115" customFormat="1">
      <c r="A124" s="110"/>
      <c r="B124" s="111" t="s">
        <v>509</v>
      </c>
      <c r="C124" s="112"/>
      <c r="D124" s="113"/>
      <c r="E124" s="114"/>
      <c r="F124" s="113">
        <f>SUM(F64:F123)</f>
        <v>0</v>
      </c>
      <c r="G124" s="611"/>
    </row>
    <row r="125" spans="1:7" s="115" customFormat="1">
      <c r="A125" s="93"/>
      <c r="B125" s="100"/>
      <c r="C125" s="117"/>
      <c r="D125" s="96"/>
      <c r="E125" s="118"/>
      <c r="F125" s="96"/>
      <c r="G125" s="611"/>
    </row>
    <row r="126" spans="1:7" s="115" customFormat="1">
      <c r="A126" s="93" t="s">
        <v>354</v>
      </c>
      <c r="B126" s="102" t="s">
        <v>510</v>
      </c>
      <c r="C126" s="95"/>
      <c r="D126" s="96"/>
      <c r="E126" s="97"/>
      <c r="F126" s="96"/>
      <c r="G126" s="611"/>
    </row>
    <row r="127" spans="1:7" s="115" customFormat="1" ht="33">
      <c r="A127" s="93"/>
      <c r="B127" s="116" t="s">
        <v>421</v>
      </c>
      <c r="C127" s="117"/>
      <c r="D127" s="96"/>
      <c r="E127" s="118"/>
      <c r="F127" s="96"/>
      <c r="G127" s="611"/>
    </row>
    <row r="128" spans="1:7" s="115" customFormat="1">
      <c r="A128" s="93" t="s">
        <v>422</v>
      </c>
      <c r="B128" s="100" t="s">
        <v>511</v>
      </c>
      <c r="E128" s="124"/>
      <c r="G128" s="611"/>
    </row>
    <row r="129" spans="1:10" s="115" customFormat="1">
      <c r="A129" s="93" t="s">
        <v>424</v>
      </c>
      <c r="B129" s="100" t="s">
        <v>512</v>
      </c>
      <c r="C129" s="95" t="s">
        <v>48</v>
      </c>
      <c r="D129" s="96">
        <v>800</v>
      </c>
      <c r="E129" s="122"/>
      <c r="F129" s="105">
        <f t="shared" ref="F129:F141" si="3">E129*D129</f>
        <v>0</v>
      </c>
      <c r="G129" s="611"/>
    </row>
    <row r="130" spans="1:10" s="115" customFormat="1" ht="33">
      <c r="A130" s="93" t="s">
        <v>430</v>
      </c>
      <c r="B130" s="100" t="s">
        <v>513</v>
      </c>
      <c r="C130" s="95" t="s">
        <v>54</v>
      </c>
      <c r="D130" s="96">
        <v>100</v>
      </c>
      <c r="E130" s="122"/>
      <c r="F130" s="105">
        <f t="shared" si="3"/>
        <v>0</v>
      </c>
      <c r="G130" s="611"/>
    </row>
    <row r="131" spans="1:10" s="115" customFormat="1" ht="33">
      <c r="A131" s="93" t="s">
        <v>434</v>
      </c>
      <c r="B131" s="100" t="s">
        <v>514</v>
      </c>
      <c r="C131" s="95" t="s">
        <v>54</v>
      </c>
      <c r="D131" s="96">
        <v>4200</v>
      </c>
      <c r="E131" s="122"/>
      <c r="F131" s="105">
        <f t="shared" si="3"/>
        <v>0</v>
      </c>
      <c r="G131" s="611"/>
    </row>
    <row r="132" spans="1:10" s="115" customFormat="1">
      <c r="A132" s="93" t="s">
        <v>439</v>
      </c>
      <c r="B132" s="100" t="s">
        <v>515</v>
      </c>
      <c r="C132" s="95" t="s">
        <v>54</v>
      </c>
      <c r="D132" s="96">
        <v>250</v>
      </c>
      <c r="E132" s="122"/>
      <c r="F132" s="105">
        <f t="shared" si="3"/>
        <v>0</v>
      </c>
      <c r="G132" s="611"/>
    </row>
    <row r="133" spans="1:10" s="115" customFormat="1" ht="33">
      <c r="A133" s="93" t="s">
        <v>443</v>
      </c>
      <c r="B133" s="100" t="s">
        <v>516</v>
      </c>
      <c r="C133" s="95" t="s">
        <v>54</v>
      </c>
      <c r="D133" s="96">
        <v>80</v>
      </c>
      <c r="E133" s="122"/>
      <c r="F133" s="105">
        <f t="shared" si="3"/>
        <v>0</v>
      </c>
      <c r="G133" s="611"/>
    </row>
    <row r="134" spans="1:10" s="115" customFormat="1">
      <c r="A134" s="93" t="s">
        <v>401</v>
      </c>
      <c r="B134" s="100" t="s">
        <v>517</v>
      </c>
      <c r="C134" s="95" t="s">
        <v>48</v>
      </c>
      <c r="D134" s="96">
        <v>600</v>
      </c>
      <c r="E134" s="122"/>
      <c r="F134" s="105">
        <f t="shared" si="3"/>
        <v>0</v>
      </c>
      <c r="G134" s="611"/>
    </row>
    <row r="135" spans="1:10" s="115" customFormat="1" ht="33">
      <c r="A135" s="93" t="s">
        <v>403</v>
      </c>
      <c r="B135" s="100" t="s">
        <v>518</v>
      </c>
      <c r="C135" s="95" t="s">
        <v>54</v>
      </c>
      <c r="D135" s="96">
        <v>300</v>
      </c>
      <c r="E135" s="122"/>
      <c r="F135" s="105">
        <f t="shared" si="3"/>
        <v>0</v>
      </c>
      <c r="G135" s="612"/>
      <c r="H135" s="96"/>
      <c r="I135" s="105"/>
      <c r="J135" s="105"/>
    </row>
    <row r="136" spans="1:10" s="115" customFormat="1" ht="49.5">
      <c r="A136" s="93" t="s">
        <v>411</v>
      </c>
      <c r="B136" s="100" t="s">
        <v>519</v>
      </c>
      <c r="C136" s="95" t="s">
        <v>54</v>
      </c>
      <c r="D136" s="96">
        <v>500</v>
      </c>
      <c r="E136" s="122"/>
      <c r="F136" s="105">
        <f t="shared" si="3"/>
        <v>0</v>
      </c>
      <c r="G136" s="611"/>
    </row>
    <row r="137" spans="1:10" s="115" customFormat="1" ht="49.5">
      <c r="A137" s="93" t="s">
        <v>459</v>
      </c>
      <c r="B137" s="100" t="s">
        <v>520</v>
      </c>
      <c r="C137" s="95" t="s">
        <v>54</v>
      </c>
      <c r="D137" s="96">
        <v>150</v>
      </c>
      <c r="E137" s="122"/>
      <c r="F137" s="105">
        <f t="shared" si="3"/>
        <v>0</v>
      </c>
      <c r="G137" s="611"/>
    </row>
    <row r="138" spans="1:10" s="115" customFormat="1">
      <c r="A138" s="93" t="s">
        <v>467</v>
      </c>
      <c r="B138" s="100" t="s">
        <v>521</v>
      </c>
      <c r="C138" s="95" t="s">
        <v>48</v>
      </c>
      <c r="D138" s="96">
        <v>200</v>
      </c>
      <c r="E138" s="122"/>
      <c r="F138" s="105">
        <f t="shared" si="3"/>
        <v>0</v>
      </c>
      <c r="G138" s="611"/>
    </row>
    <row r="139" spans="1:10" s="115" customFormat="1" ht="49.5">
      <c r="A139" s="93" t="s">
        <v>482</v>
      </c>
      <c r="B139" s="107" t="s">
        <v>522</v>
      </c>
      <c r="C139" s="95" t="s">
        <v>54</v>
      </c>
      <c r="D139" s="96">
        <f>D130+D131+D132-D136</f>
        <v>4050</v>
      </c>
      <c r="E139" s="122"/>
      <c r="F139" s="105">
        <f t="shared" si="3"/>
        <v>0</v>
      </c>
      <c r="G139" s="611"/>
    </row>
    <row r="140" spans="1:10" s="115" customFormat="1">
      <c r="A140" s="93" t="s">
        <v>523</v>
      </c>
      <c r="B140" s="100" t="s">
        <v>524</v>
      </c>
      <c r="C140" s="95" t="s">
        <v>400</v>
      </c>
      <c r="D140" s="96">
        <v>1</v>
      </c>
      <c r="E140" s="122"/>
      <c r="F140" s="105">
        <f t="shared" si="3"/>
        <v>0</v>
      </c>
      <c r="G140" s="611"/>
    </row>
    <row r="141" spans="1:10" s="115" customFormat="1">
      <c r="A141" s="93" t="s">
        <v>494</v>
      </c>
      <c r="B141" s="107" t="s">
        <v>525</v>
      </c>
      <c r="C141" s="95"/>
      <c r="D141" s="125">
        <v>0.05</v>
      </c>
      <c r="E141" s="122">
        <f>SUM(F127:F140)</f>
        <v>0</v>
      </c>
      <c r="F141" s="105">
        <f t="shared" si="3"/>
        <v>0</v>
      </c>
      <c r="G141" s="611"/>
    </row>
    <row r="142" spans="1:10" s="115" customFormat="1">
      <c r="A142" s="110"/>
      <c r="B142" s="111" t="s">
        <v>526</v>
      </c>
      <c r="C142" s="112"/>
      <c r="D142" s="113"/>
      <c r="E142" s="114"/>
      <c r="F142" s="113">
        <f>SUM(F129:F141)</f>
        <v>0</v>
      </c>
      <c r="G142" s="611"/>
    </row>
    <row r="143" spans="1:10" s="115" customFormat="1">
      <c r="A143" s="93"/>
      <c r="B143" s="100"/>
      <c r="C143" s="117"/>
      <c r="D143" s="96"/>
      <c r="E143" s="118"/>
      <c r="F143" s="96"/>
      <c r="G143" s="611"/>
    </row>
    <row r="144" spans="1:10">
      <c r="A144" s="93" t="s">
        <v>356</v>
      </c>
      <c r="B144" s="102" t="s">
        <v>527</v>
      </c>
    </row>
    <row r="145" spans="1:6" ht="33">
      <c r="A145" s="93" t="s">
        <v>422</v>
      </c>
      <c r="B145" s="100" t="s">
        <v>528</v>
      </c>
      <c r="C145" s="117" t="s">
        <v>54</v>
      </c>
      <c r="D145" s="96">
        <v>64</v>
      </c>
      <c r="E145" s="118"/>
      <c r="F145" s="96">
        <f t="shared" ref="F145:F181" si="4">E145*D145</f>
        <v>0</v>
      </c>
    </row>
    <row r="146" spans="1:6" ht="66">
      <c r="A146" s="93" t="s">
        <v>401</v>
      </c>
      <c r="B146" s="100" t="s">
        <v>529</v>
      </c>
      <c r="C146" s="117"/>
      <c r="E146" s="118"/>
    </row>
    <row r="147" spans="1:6">
      <c r="A147" s="93" t="s">
        <v>452</v>
      </c>
      <c r="B147" s="100" t="s">
        <v>530</v>
      </c>
      <c r="C147" s="117"/>
      <c r="E147" s="118"/>
    </row>
    <row r="148" spans="1:6">
      <c r="A148" s="93" t="s">
        <v>531</v>
      </c>
      <c r="B148" s="100" t="s">
        <v>532</v>
      </c>
      <c r="C148" s="117" t="s">
        <v>54</v>
      </c>
      <c r="D148" s="96">
        <v>184</v>
      </c>
      <c r="E148" s="118"/>
      <c r="F148" s="96">
        <f t="shared" si="4"/>
        <v>0</v>
      </c>
    </row>
    <row r="149" spans="1:6">
      <c r="A149" s="103" t="s">
        <v>533</v>
      </c>
      <c r="B149" s="98" t="s">
        <v>534</v>
      </c>
      <c r="C149" s="95" t="s">
        <v>54</v>
      </c>
      <c r="D149" s="96">
        <v>41</v>
      </c>
      <c r="E149" s="118"/>
      <c r="F149" s="96">
        <f t="shared" si="4"/>
        <v>0</v>
      </c>
    </row>
    <row r="150" spans="1:6">
      <c r="A150" s="93" t="s">
        <v>535</v>
      </c>
      <c r="B150" s="98" t="s">
        <v>536</v>
      </c>
      <c r="C150" s="95" t="s">
        <v>54</v>
      </c>
      <c r="D150" s="96">
        <v>12</v>
      </c>
      <c r="E150" s="118"/>
      <c r="F150" s="96">
        <f t="shared" si="4"/>
        <v>0</v>
      </c>
    </row>
    <row r="151" spans="1:6">
      <c r="A151" s="103" t="s">
        <v>537</v>
      </c>
      <c r="B151" s="98" t="s">
        <v>538</v>
      </c>
      <c r="C151" s="95" t="s">
        <v>54</v>
      </c>
      <c r="D151" s="96">
        <v>105</v>
      </c>
      <c r="E151" s="118"/>
      <c r="F151" s="96">
        <f t="shared" si="4"/>
        <v>0</v>
      </c>
    </row>
    <row r="152" spans="1:6">
      <c r="A152" s="93" t="s">
        <v>539</v>
      </c>
      <c r="B152" s="98" t="s">
        <v>540</v>
      </c>
      <c r="C152" s="95" t="s">
        <v>54</v>
      </c>
      <c r="D152" s="96">
        <v>135</v>
      </c>
      <c r="E152" s="118"/>
      <c r="F152" s="96">
        <f t="shared" si="4"/>
        <v>0</v>
      </c>
    </row>
    <row r="153" spans="1:6">
      <c r="A153" s="103" t="s">
        <v>541</v>
      </c>
      <c r="B153" s="98" t="s">
        <v>542</v>
      </c>
      <c r="C153" s="95" t="s">
        <v>54</v>
      </c>
      <c r="D153" s="96">
        <v>9</v>
      </c>
      <c r="E153" s="118"/>
      <c r="F153" s="96">
        <f t="shared" si="4"/>
        <v>0</v>
      </c>
    </row>
    <row r="154" spans="1:6">
      <c r="A154" s="93" t="s">
        <v>543</v>
      </c>
      <c r="B154" s="100" t="s">
        <v>544</v>
      </c>
      <c r="C154" s="117" t="s">
        <v>54</v>
      </c>
      <c r="D154" s="96">
        <v>12</v>
      </c>
      <c r="E154" s="118"/>
      <c r="F154" s="96">
        <f t="shared" si="4"/>
        <v>0</v>
      </c>
    </row>
    <row r="155" spans="1:6">
      <c r="A155" s="103" t="s">
        <v>545</v>
      </c>
      <c r="B155" s="100" t="s">
        <v>546</v>
      </c>
      <c r="C155" s="117" t="s">
        <v>54</v>
      </c>
      <c r="D155" s="96">
        <v>325</v>
      </c>
      <c r="E155" s="118"/>
      <c r="F155" s="96">
        <f t="shared" si="4"/>
        <v>0</v>
      </c>
    </row>
    <row r="156" spans="1:6">
      <c r="A156" s="93" t="s">
        <v>547</v>
      </c>
      <c r="B156" s="100" t="s">
        <v>548</v>
      </c>
      <c r="C156" s="117" t="s">
        <v>54</v>
      </c>
      <c r="D156" s="96">
        <v>39</v>
      </c>
      <c r="E156" s="118"/>
      <c r="F156" s="96">
        <f t="shared" si="4"/>
        <v>0</v>
      </c>
    </row>
    <row r="157" spans="1:6">
      <c r="A157" s="103" t="s">
        <v>549</v>
      </c>
      <c r="B157" s="100" t="s">
        <v>550</v>
      </c>
      <c r="C157" s="117" t="s">
        <v>54</v>
      </c>
      <c r="D157" s="96">
        <v>43</v>
      </c>
      <c r="E157" s="118"/>
      <c r="F157" s="96">
        <f t="shared" si="4"/>
        <v>0</v>
      </c>
    </row>
    <row r="158" spans="1:6">
      <c r="A158" s="93" t="s">
        <v>551</v>
      </c>
      <c r="B158" s="100" t="s">
        <v>552</v>
      </c>
      <c r="C158" s="117" t="s">
        <v>54</v>
      </c>
      <c r="D158" s="96">
        <v>5</v>
      </c>
      <c r="E158" s="118"/>
      <c r="F158" s="96">
        <f t="shared" si="4"/>
        <v>0</v>
      </c>
    </row>
    <row r="159" spans="1:6">
      <c r="A159" s="103" t="s">
        <v>553</v>
      </c>
      <c r="B159" s="100" t="s">
        <v>554</v>
      </c>
      <c r="C159" s="117" t="s">
        <v>54</v>
      </c>
      <c r="D159" s="96">
        <v>11</v>
      </c>
      <c r="E159" s="118"/>
      <c r="F159" s="96">
        <f t="shared" si="4"/>
        <v>0</v>
      </c>
    </row>
    <row r="160" spans="1:6">
      <c r="A160" s="93" t="s">
        <v>555</v>
      </c>
      <c r="B160" s="100" t="s">
        <v>556</v>
      </c>
      <c r="C160" s="117" t="s">
        <v>54</v>
      </c>
      <c r="D160" s="96">
        <v>2</v>
      </c>
      <c r="E160" s="118"/>
      <c r="F160" s="96">
        <f t="shared" si="4"/>
        <v>0</v>
      </c>
    </row>
    <row r="161" spans="1:9">
      <c r="A161" s="103" t="s">
        <v>557</v>
      </c>
      <c r="B161" s="100" t="s">
        <v>558</v>
      </c>
      <c r="C161" s="117" t="s">
        <v>54</v>
      </c>
      <c r="D161" s="96">
        <v>9</v>
      </c>
      <c r="E161" s="118"/>
      <c r="F161" s="96">
        <f t="shared" si="4"/>
        <v>0</v>
      </c>
    </row>
    <row r="162" spans="1:9">
      <c r="A162" s="93" t="s">
        <v>559</v>
      </c>
      <c r="B162" s="100" t="s">
        <v>560</v>
      </c>
      <c r="C162" s="117" t="s">
        <v>54</v>
      </c>
      <c r="D162" s="96">
        <v>11</v>
      </c>
      <c r="E162" s="118"/>
      <c r="F162" s="96">
        <f t="shared" si="4"/>
        <v>0</v>
      </c>
    </row>
    <row r="163" spans="1:9">
      <c r="A163" s="103" t="s">
        <v>561</v>
      </c>
      <c r="B163" s="100" t="s">
        <v>562</v>
      </c>
      <c r="C163" s="117" t="s">
        <v>54</v>
      </c>
      <c r="D163" s="96">
        <v>4</v>
      </c>
      <c r="E163" s="118"/>
      <c r="F163" s="96">
        <f t="shared" si="4"/>
        <v>0</v>
      </c>
    </row>
    <row r="164" spans="1:9">
      <c r="A164" s="103" t="s">
        <v>563</v>
      </c>
      <c r="B164" s="100" t="s">
        <v>564</v>
      </c>
      <c r="C164" s="117" t="s">
        <v>54</v>
      </c>
      <c r="D164" s="96">
        <v>6</v>
      </c>
      <c r="E164" s="118"/>
      <c r="F164" s="96">
        <f t="shared" si="4"/>
        <v>0</v>
      </c>
    </row>
    <row r="165" spans="1:9">
      <c r="A165" s="93" t="s">
        <v>454</v>
      </c>
      <c r="B165" s="100" t="s">
        <v>565</v>
      </c>
      <c r="C165" s="117"/>
      <c r="E165" s="118"/>
    </row>
    <row r="166" spans="1:9">
      <c r="A166" s="93" t="s">
        <v>566</v>
      </c>
      <c r="B166" s="100" t="s">
        <v>567</v>
      </c>
      <c r="C166" s="117" t="s">
        <v>54</v>
      </c>
      <c r="D166" s="96">
        <v>80</v>
      </c>
      <c r="E166" s="118"/>
      <c r="F166" s="96">
        <f t="shared" si="4"/>
        <v>0</v>
      </c>
    </row>
    <row r="167" spans="1:9">
      <c r="A167" s="93" t="s">
        <v>568</v>
      </c>
      <c r="B167" s="100" t="s">
        <v>569</v>
      </c>
      <c r="C167" s="117" t="s">
        <v>54</v>
      </c>
      <c r="D167" s="96">
        <v>35</v>
      </c>
      <c r="E167" s="118"/>
      <c r="F167" s="96">
        <f t="shared" si="4"/>
        <v>0</v>
      </c>
    </row>
    <row r="168" spans="1:9">
      <c r="A168" s="93" t="s">
        <v>570</v>
      </c>
      <c r="B168" s="100" t="s">
        <v>571</v>
      </c>
      <c r="C168" s="117" t="s">
        <v>54</v>
      </c>
      <c r="D168" s="96">
        <v>88</v>
      </c>
      <c r="E168" s="118"/>
      <c r="F168" s="96">
        <f t="shared" si="4"/>
        <v>0</v>
      </c>
    </row>
    <row r="169" spans="1:9" ht="33">
      <c r="A169" s="93" t="s">
        <v>403</v>
      </c>
      <c r="B169" s="100" t="s">
        <v>572</v>
      </c>
      <c r="C169" s="117" t="s">
        <v>54</v>
      </c>
      <c r="D169" s="96">
        <v>50</v>
      </c>
      <c r="E169" s="118"/>
      <c r="F169" s="96">
        <f t="shared" si="4"/>
        <v>0</v>
      </c>
    </row>
    <row r="170" spans="1:9" ht="33">
      <c r="A170" s="93" t="s">
        <v>411</v>
      </c>
      <c r="B170" s="100" t="s">
        <v>573</v>
      </c>
      <c r="C170" s="117"/>
      <c r="E170" s="118"/>
      <c r="G170" s="126"/>
      <c r="H170" s="126"/>
      <c r="I170" s="126"/>
    </row>
    <row r="171" spans="1:9">
      <c r="A171" s="93" t="s">
        <v>574</v>
      </c>
      <c r="B171" s="100" t="s">
        <v>575</v>
      </c>
      <c r="C171" s="117" t="s">
        <v>50</v>
      </c>
      <c r="D171" s="96">
        <v>45000</v>
      </c>
      <c r="E171" s="118"/>
      <c r="F171" s="96">
        <f t="shared" si="4"/>
        <v>0</v>
      </c>
    </row>
    <row r="172" spans="1:9">
      <c r="A172" s="93" t="s">
        <v>576</v>
      </c>
      <c r="B172" s="100" t="s">
        <v>577</v>
      </c>
      <c r="C172" s="117" t="s">
        <v>50</v>
      </c>
      <c r="D172" s="96">
        <v>55000</v>
      </c>
      <c r="E172" s="118"/>
      <c r="F172" s="96">
        <f t="shared" si="4"/>
        <v>0</v>
      </c>
    </row>
    <row r="173" spans="1:9" ht="33">
      <c r="A173" s="93" t="s">
        <v>578</v>
      </c>
      <c r="B173" s="100" t="s">
        <v>579</v>
      </c>
      <c r="C173" s="117" t="s">
        <v>50</v>
      </c>
      <c r="D173" s="96">
        <v>67000</v>
      </c>
      <c r="E173" s="118"/>
      <c r="F173" s="96">
        <f t="shared" si="4"/>
        <v>0</v>
      </c>
    </row>
    <row r="174" spans="1:9">
      <c r="A174" s="93" t="s">
        <v>459</v>
      </c>
      <c r="B174" s="100" t="s">
        <v>580</v>
      </c>
      <c r="C174" s="117" t="s">
        <v>54</v>
      </c>
      <c r="D174" s="96">
        <v>20</v>
      </c>
      <c r="E174" s="118"/>
      <c r="F174" s="96">
        <f t="shared" si="4"/>
        <v>0</v>
      </c>
    </row>
    <row r="175" spans="1:9" ht="33">
      <c r="A175" s="93" t="s">
        <v>467</v>
      </c>
      <c r="B175" s="100" t="s">
        <v>581</v>
      </c>
      <c r="C175" s="117"/>
      <c r="E175" s="118"/>
    </row>
    <row r="176" spans="1:9">
      <c r="A176" s="93" t="s">
        <v>469</v>
      </c>
      <c r="B176" s="100" t="s">
        <v>582</v>
      </c>
      <c r="C176" s="117" t="s">
        <v>457</v>
      </c>
      <c r="D176" s="96">
        <v>6</v>
      </c>
      <c r="E176" s="118"/>
      <c r="F176" s="96">
        <f t="shared" si="4"/>
        <v>0</v>
      </c>
    </row>
    <row r="177" spans="1:7">
      <c r="A177" s="93" t="s">
        <v>471</v>
      </c>
      <c r="B177" s="100" t="s">
        <v>583</v>
      </c>
      <c r="C177" s="117" t="s">
        <v>457</v>
      </c>
      <c r="D177" s="96">
        <v>9</v>
      </c>
      <c r="E177" s="118"/>
      <c r="F177" s="96">
        <f t="shared" si="4"/>
        <v>0</v>
      </c>
    </row>
    <row r="178" spans="1:7">
      <c r="A178" s="93" t="s">
        <v>475</v>
      </c>
      <c r="B178" s="100" t="s">
        <v>584</v>
      </c>
      <c r="C178" s="117" t="s">
        <v>457</v>
      </c>
      <c r="D178" s="96">
        <v>9</v>
      </c>
      <c r="E178" s="118"/>
      <c r="F178" s="96">
        <f t="shared" si="4"/>
        <v>0</v>
      </c>
    </row>
    <row r="179" spans="1:7">
      <c r="A179" s="93" t="s">
        <v>478</v>
      </c>
      <c r="B179" s="100" t="s">
        <v>585</v>
      </c>
      <c r="C179" s="117" t="s">
        <v>457</v>
      </c>
      <c r="D179" s="96">
        <v>40</v>
      </c>
      <c r="E179" s="118"/>
      <c r="F179" s="96">
        <f t="shared" si="4"/>
        <v>0</v>
      </c>
    </row>
    <row r="180" spans="1:7" ht="66">
      <c r="A180" s="93" t="s">
        <v>482</v>
      </c>
      <c r="B180" s="100" t="s">
        <v>586</v>
      </c>
      <c r="C180" s="117" t="s">
        <v>48</v>
      </c>
      <c r="D180" s="96">
        <v>70</v>
      </c>
      <c r="E180" s="118"/>
      <c r="F180" s="96">
        <f t="shared" si="4"/>
        <v>0</v>
      </c>
    </row>
    <row r="181" spans="1:7" ht="33">
      <c r="A181" s="93" t="s">
        <v>523</v>
      </c>
      <c r="B181" s="100" t="s">
        <v>508</v>
      </c>
      <c r="C181" s="117"/>
      <c r="D181" s="123">
        <v>0.05</v>
      </c>
      <c r="E181" s="118">
        <f>SUM(F145:F180)</f>
        <v>0</v>
      </c>
      <c r="F181" s="96">
        <f t="shared" si="4"/>
        <v>0</v>
      </c>
    </row>
    <row r="182" spans="1:7" s="127" customFormat="1">
      <c r="A182" s="110"/>
      <c r="B182" s="111" t="s">
        <v>587</v>
      </c>
      <c r="C182" s="112"/>
      <c r="D182" s="113"/>
      <c r="E182" s="114"/>
      <c r="F182" s="113">
        <f>SUM(F145:F181)</f>
        <v>0</v>
      </c>
      <c r="G182" s="611"/>
    </row>
    <row r="183" spans="1:7" s="115" customFormat="1">
      <c r="A183" s="93"/>
      <c r="B183" s="100"/>
      <c r="C183" s="95"/>
      <c r="D183" s="96"/>
      <c r="E183" s="97"/>
      <c r="F183" s="96"/>
      <c r="G183" s="611"/>
    </row>
    <row r="184" spans="1:7">
      <c r="A184" s="93" t="s">
        <v>358</v>
      </c>
      <c r="B184" s="102" t="s">
        <v>155</v>
      </c>
    </row>
    <row r="185" spans="1:7">
      <c r="A185" s="93" t="s">
        <v>422</v>
      </c>
      <c r="B185" s="94" t="s">
        <v>588</v>
      </c>
    </row>
    <row r="186" spans="1:7" ht="33">
      <c r="B186" s="100" t="s">
        <v>589</v>
      </c>
    </row>
    <row r="187" spans="1:7" ht="66">
      <c r="B187" s="100" t="s">
        <v>590</v>
      </c>
    </row>
    <row r="188" spans="1:7" ht="99">
      <c r="B188" s="100" t="s">
        <v>591</v>
      </c>
    </row>
    <row r="189" spans="1:7">
      <c r="A189" s="93" t="s">
        <v>424</v>
      </c>
      <c r="B189" s="94" t="s">
        <v>592</v>
      </c>
      <c r="C189" s="95" t="s">
        <v>48</v>
      </c>
      <c r="D189" s="96">
        <v>225</v>
      </c>
      <c r="E189" s="118"/>
      <c r="F189" s="96">
        <f t="shared" ref="F189:F224" si="5">E189*D189</f>
        <v>0</v>
      </c>
    </row>
    <row r="190" spans="1:7">
      <c r="A190" s="93" t="s">
        <v>430</v>
      </c>
      <c r="B190" s="94" t="s">
        <v>593</v>
      </c>
      <c r="C190" s="95" t="s">
        <v>48</v>
      </c>
      <c r="D190" s="96">
        <v>152</v>
      </c>
      <c r="E190" s="118"/>
      <c r="F190" s="96">
        <f t="shared" si="5"/>
        <v>0</v>
      </c>
    </row>
    <row r="191" spans="1:7">
      <c r="A191" s="93" t="s">
        <v>401</v>
      </c>
      <c r="B191" s="94" t="s">
        <v>594</v>
      </c>
      <c r="E191" s="118"/>
    </row>
    <row r="192" spans="1:7" ht="33">
      <c r="B192" s="100" t="s">
        <v>589</v>
      </c>
      <c r="E192" s="118"/>
    </row>
    <row r="193" spans="1:6">
      <c r="A193" s="93" t="s">
        <v>454</v>
      </c>
      <c r="B193" s="94" t="s">
        <v>592</v>
      </c>
      <c r="C193" s="95" t="s">
        <v>48</v>
      </c>
      <c r="D193" s="96">
        <v>1650</v>
      </c>
      <c r="E193" s="118"/>
      <c r="F193" s="96">
        <f t="shared" si="5"/>
        <v>0</v>
      </c>
    </row>
    <row r="194" spans="1:6" ht="33">
      <c r="A194" s="93" t="s">
        <v>595</v>
      </c>
      <c r="B194" s="94" t="s">
        <v>596</v>
      </c>
      <c r="C194" s="95" t="s">
        <v>457</v>
      </c>
      <c r="D194" s="96">
        <v>62</v>
      </c>
      <c r="E194" s="118"/>
      <c r="F194" s="96">
        <f t="shared" si="5"/>
        <v>0</v>
      </c>
    </row>
    <row r="195" spans="1:6">
      <c r="A195" s="93" t="s">
        <v>597</v>
      </c>
      <c r="B195" s="94" t="s">
        <v>598</v>
      </c>
      <c r="C195" s="95" t="s">
        <v>48</v>
      </c>
      <c r="D195" s="96">
        <v>85</v>
      </c>
      <c r="E195" s="118"/>
      <c r="F195" s="96">
        <f t="shared" si="5"/>
        <v>0</v>
      </c>
    </row>
    <row r="196" spans="1:6">
      <c r="A196" s="93" t="s">
        <v>599</v>
      </c>
      <c r="B196" s="94" t="s">
        <v>600</v>
      </c>
      <c r="C196" s="95" t="s">
        <v>48</v>
      </c>
      <c r="D196" s="96">
        <v>142</v>
      </c>
      <c r="E196" s="118"/>
      <c r="F196" s="96">
        <f t="shared" si="5"/>
        <v>0</v>
      </c>
    </row>
    <row r="197" spans="1:6">
      <c r="A197" s="93" t="s">
        <v>601</v>
      </c>
      <c r="B197" s="94" t="s">
        <v>602</v>
      </c>
      <c r="C197" s="95" t="s">
        <v>48</v>
      </c>
      <c r="D197" s="96">
        <v>420</v>
      </c>
      <c r="E197" s="118"/>
      <c r="F197" s="96">
        <f t="shared" si="5"/>
        <v>0</v>
      </c>
    </row>
    <row r="198" spans="1:6">
      <c r="A198" s="93" t="s">
        <v>603</v>
      </c>
      <c r="B198" s="94" t="s">
        <v>604</v>
      </c>
      <c r="C198" s="95" t="s">
        <v>48</v>
      </c>
      <c r="D198" s="96">
        <v>455</v>
      </c>
      <c r="E198" s="118"/>
      <c r="F198" s="96">
        <f t="shared" si="5"/>
        <v>0</v>
      </c>
    </row>
    <row r="199" spans="1:6">
      <c r="A199" s="93" t="s">
        <v>605</v>
      </c>
      <c r="B199" s="94" t="s">
        <v>606</v>
      </c>
      <c r="C199" s="95" t="s">
        <v>48</v>
      </c>
      <c r="D199" s="96">
        <v>42</v>
      </c>
      <c r="E199" s="118"/>
      <c r="F199" s="96">
        <f t="shared" si="5"/>
        <v>0</v>
      </c>
    </row>
    <row r="200" spans="1:6">
      <c r="A200" s="93" t="s">
        <v>607</v>
      </c>
      <c r="B200" s="94" t="s">
        <v>608</v>
      </c>
      <c r="C200" s="95" t="s">
        <v>457</v>
      </c>
      <c r="D200" s="96">
        <v>30</v>
      </c>
      <c r="E200" s="118"/>
      <c r="F200" s="96">
        <f t="shared" si="5"/>
        <v>0</v>
      </c>
    </row>
    <row r="201" spans="1:6">
      <c r="A201" s="93" t="s">
        <v>609</v>
      </c>
      <c r="B201" s="94" t="s">
        <v>610</v>
      </c>
      <c r="C201" s="95" t="s">
        <v>48</v>
      </c>
      <c r="D201" s="96">
        <v>42</v>
      </c>
      <c r="E201" s="118"/>
      <c r="F201" s="96">
        <f t="shared" si="5"/>
        <v>0</v>
      </c>
    </row>
    <row r="202" spans="1:6">
      <c r="A202" s="93" t="s">
        <v>611</v>
      </c>
      <c r="B202" s="94" t="s">
        <v>612</v>
      </c>
      <c r="C202" s="95" t="s">
        <v>457</v>
      </c>
      <c r="D202" s="96">
        <v>24</v>
      </c>
      <c r="E202" s="118"/>
      <c r="F202" s="96">
        <f t="shared" si="5"/>
        <v>0</v>
      </c>
    </row>
    <row r="203" spans="1:6">
      <c r="A203" s="93" t="s">
        <v>613</v>
      </c>
      <c r="B203" s="94" t="s">
        <v>614</v>
      </c>
      <c r="C203" s="95" t="s">
        <v>48</v>
      </c>
      <c r="D203" s="96">
        <v>28</v>
      </c>
      <c r="E203" s="118"/>
      <c r="F203" s="96">
        <f t="shared" si="5"/>
        <v>0</v>
      </c>
    </row>
    <row r="204" spans="1:6">
      <c r="A204" s="93" t="s">
        <v>613</v>
      </c>
      <c r="B204" s="94" t="s">
        <v>615</v>
      </c>
      <c r="C204" s="95" t="s">
        <v>457</v>
      </c>
      <c r="D204" s="96">
        <v>29</v>
      </c>
      <c r="E204" s="118"/>
      <c r="F204" s="96">
        <f t="shared" si="5"/>
        <v>0</v>
      </c>
    </row>
    <row r="205" spans="1:6">
      <c r="A205" s="93" t="s">
        <v>403</v>
      </c>
      <c r="B205" s="100" t="s">
        <v>616</v>
      </c>
    </row>
    <row r="206" spans="1:6">
      <c r="A206" s="93" t="s">
        <v>405</v>
      </c>
      <c r="B206" s="100" t="s">
        <v>617</v>
      </c>
      <c r="C206" s="95" t="s">
        <v>48</v>
      </c>
      <c r="D206" s="96">
        <v>92</v>
      </c>
      <c r="E206" s="118"/>
      <c r="F206" s="96">
        <f t="shared" si="5"/>
        <v>0</v>
      </c>
    </row>
    <row r="207" spans="1:6">
      <c r="A207" s="93" t="s">
        <v>407</v>
      </c>
      <c r="B207" s="100" t="s">
        <v>618</v>
      </c>
      <c r="C207" s="95" t="s">
        <v>48</v>
      </c>
      <c r="D207" s="96">
        <v>132</v>
      </c>
      <c r="E207" s="118"/>
      <c r="F207" s="96">
        <f t="shared" si="5"/>
        <v>0</v>
      </c>
    </row>
    <row r="208" spans="1:6">
      <c r="A208" s="93" t="s">
        <v>409</v>
      </c>
      <c r="B208" s="100" t="s">
        <v>619</v>
      </c>
      <c r="C208" s="95" t="s">
        <v>48</v>
      </c>
      <c r="D208" s="96">
        <v>68</v>
      </c>
      <c r="E208" s="118"/>
      <c r="F208" s="96">
        <f t="shared" si="5"/>
        <v>0</v>
      </c>
    </row>
    <row r="209" spans="1:6">
      <c r="A209" s="93" t="s">
        <v>620</v>
      </c>
      <c r="B209" s="100" t="s">
        <v>621</v>
      </c>
      <c r="C209" s="95" t="s">
        <v>48</v>
      </c>
      <c r="D209" s="96">
        <v>212</v>
      </c>
      <c r="E209" s="118"/>
      <c r="F209" s="96">
        <f t="shared" si="5"/>
        <v>0</v>
      </c>
    </row>
    <row r="210" spans="1:6">
      <c r="A210" s="93" t="s">
        <v>622</v>
      </c>
      <c r="B210" s="100" t="s">
        <v>623</v>
      </c>
      <c r="C210" s="95" t="s">
        <v>48</v>
      </c>
      <c r="D210" s="96">
        <v>155</v>
      </c>
      <c r="E210" s="118"/>
      <c r="F210" s="96">
        <f t="shared" si="5"/>
        <v>0</v>
      </c>
    </row>
    <row r="211" spans="1:6">
      <c r="A211" s="93" t="s">
        <v>624</v>
      </c>
      <c r="B211" s="100" t="s">
        <v>625</v>
      </c>
      <c r="C211" s="95" t="s">
        <v>48</v>
      </c>
      <c r="D211" s="96">
        <v>540</v>
      </c>
      <c r="E211" s="118"/>
      <c r="F211" s="96">
        <f t="shared" si="5"/>
        <v>0</v>
      </c>
    </row>
    <row r="212" spans="1:6">
      <c r="A212" s="93" t="s">
        <v>626</v>
      </c>
      <c r="B212" s="100" t="s">
        <v>627</v>
      </c>
      <c r="C212" s="95" t="s">
        <v>48</v>
      </c>
      <c r="D212" s="96">
        <v>12</v>
      </c>
      <c r="E212" s="118"/>
      <c r="F212" s="96">
        <f t="shared" si="5"/>
        <v>0</v>
      </c>
    </row>
    <row r="213" spans="1:6">
      <c r="A213" s="93" t="s">
        <v>628</v>
      </c>
      <c r="B213" s="94" t="s">
        <v>629</v>
      </c>
      <c r="C213" s="95" t="s">
        <v>48</v>
      </c>
      <c r="D213" s="96">
        <v>152</v>
      </c>
      <c r="E213" s="118"/>
      <c r="F213" s="96">
        <f t="shared" si="5"/>
        <v>0</v>
      </c>
    </row>
    <row r="214" spans="1:6" ht="33">
      <c r="A214" s="93" t="s">
        <v>411</v>
      </c>
      <c r="B214" s="100" t="s">
        <v>630</v>
      </c>
      <c r="C214" s="117"/>
      <c r="E214" s="118"/>
    </row>
    <row r="215" spans="1:6">
      <c r="A215" s="93" t="s">
        <v>574</v>
      </c>
      <c r="B215" s="100" t="s">
        <v>631</v>
      </c>
      <c r="C215" s="117" t="s">
        <v>489</v>
      </c>
      <c r="D215" s="96">
        <v>20</v>
      </c>
      <c r="E215" s="118"/>
      <c r="F215" s="96">
        <f t="shared" si="5"/>
        <v>0</v>
      </c>
    </row>
    <row r="216" spans="1:6">
      <c r="A216" s="93" t="s">
        <v>576</v>
      </c>
      <c r="B216" s="100" t="s">
        <v>632</v>
      </c>
      <c r="C216" s="117" t="s">
        <v>489</v>
      </c>
      <c r="D216" s="96">
        <v>15</v>
      </c>
      <c r="E216" s="118"/>
      <c r="F216" s="96">
        <f t="shared" si="5"/>
        <v>0</v>
      </c>
    </row>
    <row r="217" spans="1:6">
      <c r="A217" s="93" t="s">
        <v>578</v>
      </c>
      <c r="B217" s="100" t="s">
        <v>633</v>
      </c>
      <c r="C217" s="117" t="s">
        <v>489</v>
      </c>
      <c r="D217" s="96">
        <v>10</v>
      </c>
      <c r="E217" s="118"/>
      <c r="F217" s="96">
        <f t="shared" si="5"/>
        <v>0</v>
      </c>
    </row>
    <row r="218" spans="1:6">
      <c r="A218" s="93" t="s">
        <v>634</v>
      </c>
      <c r="B218" s="100" t="s">
        <v>635</v>
      </c>
      <c r="C218" s="117" t="s">
        <v>489</v>
      </c>
      <c r="D218" s="96">
        <v>10</v>
      </c>
      <c r="E218" s="118"/>
      <c r="F218" s="96">
        <f t="shared" si="5"/>
        <v>0</v>
      </c>
    </row>
    <row r="219" spans="1:6">
      <c r="A219" s="93" t="s">
        <v>636</v>
      </c>
      <c r="B219" s="100" t="s">
        <v>637</v>
      </c>
      <c r="C219" s="117" t="s">
        <v>48</v>
      </c>
      <c r="D219" s="96">
        <v>2</v>
      </c>
      <c r="E219" s="118"/>
      <c r="F219" s="96">
        <f t="shared" si="5"/>
        <v>0</v>
      </c>
    </row>
    <row r="220" spans="1:6" ht="82.5">
      <c r="A220" s="93" t="s">
        <v>459</v>
      </c>
      <c r="B220" s="100" t="s">
        <v>638</v>
      </c>
      <c r="C220" s="117"/>
      <c r="E220" s="118"/>
    </row>
    <row r="221" spans="1:6" ht="33">
      <c r="A221" s="93" t="s">
        <v>461</v>
      </c>
      <c r="B221" s="100" t="s">
        <v>639</v>
      </c>
      <c r="C221" s="117" t="s">
        <v>400</v>
      </c>
      <c r="D221" s="96">
        <v>1</v>
      </c>
      <c r="E221" s="118"/>
      <c r="F221" s="96">
        <f t="shared" si="5"/>
        <v>0</v>
      </c>
    </row>
    <row r="222" spans="1:6" ht="33">
      <c r="A222" s="93" t="s">
        <v>463</v>
      </c>
      <c r="B222" s="100" t="s">
        <v>640</v>
      </c>
      <c r="C222" s="117" t="s">
        <v>400</v>
      </c>
      <c r="D222" s="96">
        <v>1</v>
      </c>
      <c r="E222" s="118"/>
      <c r="F222" s="96">
        <f t="shared" si="5"/>
        <v>0</v>
      </c>
    </row>
    <row r="223" spans="1:6">
      <c r="A223" s="93" t="s">
        <v>641</v>
      </c>
      <c r="B223" s="100" t="s">
        <v>642</v>
      </c>
      <c r="C223" s="117" t="s">
        <v>400</v>
      </c>
      <c r="D223" s="96">
        <v>1</v>
      </c>
      <c r="E223" s="118"/>
      <c r="F223" s="96">
        <f t="shared" si="5"/>
        <v>0</v>
      </c>
    </row>
    <row r="224" spans="1:6">
      <c r="A224" s="93" t="s">
        <v>643</v>
      </c>
      <c r="B224" s="100" t="s">
        <v>644</v>
      </c>
      <c r="C224" s="117" t="s">
        <v>400</v>
      </c>
      <c r="D224" s="96">
        <v>1</v>
      </c>
      <c r="E224" s="118"/>
      <c r="F224" s="96">
        <f t="shared" si="5"/>
        <v>0</v>
      </c>
    </row>
    <row r="225" spans="1:7" ht="33">
      <c r="A225" s="93" t="s">
        <v>467</v>
      </c>
      <c r="B225" s="100" t="s">
        <v>508</v>
      </c>
      <c r="C225" s="117"/>
      <c r="D225" s="123">
        <v>0.05</v>
      </c>
      <c r="E225" s="118">
        <f>SUM(F186:F224)</f>
        <v>0</v>
      </c>
      <c r="F225" s="96">
        <f>E225*D225</f>
        <v>0</v>
      </c>
    </row>
    <row r="226" spans="1:7" s="127" customFormat="1">
      <c r="A226" s="110"/>
      <c r="B226" s="111" t="s">
        <v>645</v>
      </c>
      <c r="C226" s="112"/>
      <c r="D226" s="113"/>
      <c r="E226" s="114"/>
      <c r="F226" s="113">
        <f>SUM(F185:F225)</f>
        <v>0</v>
      </c>
      <c r="G226" s="611"/>
    </row>
    <row r="228" spans="1:7">
      <c r="A228" s="93" t="s">
        <v>360</v>
      </c>
      <c r="B228" s="102" t="s">
        <v>185</v>
      </c>
      <c r="G228" s="613"/>
    </row>
    <row r="229" spans="1:7" ht="33">
      <c r="A229" s="93" t="s">
        <v>646</v>
      </c>
      <c r="B229" s="100" t="s">
        <v>647</v>
      </c>
      <c r="C229" s="117"/>
      <c r="E229" s="118"/>
      <c r="G229" s="613"/>
    </row>
    <row r="230" spans="1:7">
      <c r="B230" s="100" t="s">
        <v>648</v>
      </c>
      <c r="C230" s="117"/>
      <c r="E230" s="118"/>
      <c r="G230" s="613"/>
    </row>
    <row r="231" spans="1:7">
      <c r="B231" s="100" t="s">
        <v>649</v>
      </c>
      <c r="C231" s="117"/>
      <c r="E231" s="118"/>
      <c r="G231" s="613"/>
    </row>
    <row r="232" spans="1:7" ht="99">
      <c r="B232" s="100" t="s">
        <v>650</v>
      </c>
      <c r="C232" s="117"/>
      <c r="E232" s="118"/>
      <c r="G232" s="613"/>
    </row>
    <row r="233" spans="1:7">
      <c r="B233" s="100" t="s">
        <v>651</v>
      </c>
      <c r="C233" s="117"/>
      <c r="E233" s="118"/>
      <c r="G233" s="613"/>
    </row>
    <row r="234" spans="1:7">
      <c r="B234" s="100" t="s">
        <v>652</v>
      </c>
      <c r="C234" s="117"/>
      <c r="E234" s="118"/>
      <c r="G234" s="613"/>
    </row>
    <row r="235" spans="1:7">
      <c r="A235" s="93" t="s">
        <v>424</v>
      </c>
      <c r="B235" s="100" t="s">
        <v>653</v>
      </c>
      <c r="C235" s="117" t="s">
        <v>48</v>
      </c>
      <c r="D235" s="96">
        <v>45</v>
      </c>
      <c r="E235" s="118"/>
      <c r="F235" s="96">
        <f t="shared" ref="F235:F257" si="6">E235*D235</f>
        <v>0</v>
      </c>
      <c r="G235" s="613"/>
    </row>
    <row r="236" spans="1:7">
      <c r="A236" s="93" t="s">
        <v>448</v>
      </c>
      <c r="B236" s="100" t="s">
        <v>654</v>
      </c>
      <c r="C236" s="117"/>
      <c r="E236" s="118"/>
      <c r="G236" s="613"/>
    </row>
    <row r="237" spans="1:7">
      <c r="A237" s="93" t="s">
        <v>448</v>
      </c>
      <c r="B237" s="100" t="s">
        <v>655</v>
      </c>
      <c r="C237" s="117"/>
      <c r="E237" s="118"/>
      <c r="G237" s="613"/>
    </row>
    <row r="238" spans="1:7">
      <c r="A238" s="93" t="s">
        <v>448</v>
      </c>
      <c r="B238" s="100" t="s">
        <v>656</v>
      </c>
      <c r="C238" s="117"/>
      <c r="E238" s="118"/>
      <c r="G238" s="613"/>
    </row>
    <row r="239" spans="1:7" ht="33">
      <c r="A239" s="93" t="s">
        <v>448</v>
      </c>
      <c r="B239" s="100" t="s">
        <v>657</v>
      </c>
      <c r="C239" s="117"/>
      <c r="E239" s="118"/>
      <c r="G239" s="613"/>
    </row>
    <row r="240" spans="1:7">
      <c r="A240" s="93" t="s">
        <v>430</v>
      </c>
      <c r="B240" s="100" t="s">
        <v>658</v>
      </c>
      <c r="C240" s="117" t="s">
        <v>48</v>
      </c>
      <c r="D240" s="96">
        <v>62</v>
      </c>
      <c r="E240" s="118"/>
      <c r="F240" s="96">
        <f t="shared" si="6"/>
        <v>0</v>
      </c>
      <c r="G240" s="613"/>
    </row>
    <row r="241" spans="1:7">
      <c r="A241" s="93" t="s">
        <v>448</v>
      </c>
      <c r="B241" s="100" t="s">
        <v>654</v>
      </c>
      <c r="C241" s="117"/>
      <c r="E241" s="118"/>
      <c r="G241" s="613"/>
    </row>
    <row r="242" spans="1:7">
      <c r="A242" s="93" t="s">
        <v>448</v>
      </c>
      <c r="B242" s="100" t="s">
        <v>655</v>
      </c>
      <c r="C242" s="117"/>
      <c r="E242" s="118"/>
      <c r="G242" s="613"/>
    </row>
    <row r="243" spans="1:7">
      <c r="A243" s="93" t="s">
        <v>448</v>
      </c>
      <c r="B243" s="100" t="s">
        <v>656</v>
      </c>
      <c r="C243" s="117"/>
      <c r="E243" s="118"/>
      <c r="G243" s="613"/>
    </row>
    <row r="244" spans="1:7" ht="33">
      <c r="A244" s="93" t="s">
        <v>448</v>
      </c>
      <c r="B244" s="100" t="s">
        <v>659</v>
      </c>
      <c r="C244" s="117"/>
      <c r="E244" s="118"/>
      <c r="G244" s="613"/>
    </row>
    <row r="245" spans="1:7">
      <c r="A245" s="93" t="s">
        <v>434</v>
      </c>
      <c r="B245" s="100" t="s">
        <v>660</v>
      </c>
      <c r="C245" s="117" t="s">
        <v>48</v>
      </c>
      <c r="D245" s="96">
        <v>6</v>
      </c>
      <c r="E245" s="118"/>
      <c r="F245" s="96">
        <f t="shared" si="6"/>
        <v>0</v>
      </c>
      <c r="G245" s="613"/>
    </row>
    <row r="246" spans="1:7">
      <c r="A246" s="93" t="s">
        <v>448</v>
      </c>
      <c r="B246" s="100" t="s">
        <v>654</v>
      </c>
      <c r="C246" s="117"/>
      <c r="E246" s="118"/>
      <c r="G246" s="613"/>
    </row>
    <row r="247" spans="1:7">
      <c r="A247" s="93" t="s">
        <v>448</v>
      </c>
      <c r="B247" s="100" t="s">
        <v>655</v>
      </c>
      <c r="C247" s="117"/>
      <c r="E247" s="118"/>
      <c r="G247" s="613"/>
    </row>
    <row r="248" spans="1:7">
      <c r="A248" s="93" t="s">
        <v>448</v>
      </c>
      <c r="B248" s="100" t="s">
        <v>656</v>
      </c>
      <c r="C248" s="117"/>
      <c r="E248" s="118"/>
      <c r="G248" s="613"/>
    </row>
    <row r="249" spans="1:7" ht="33">
      <c r="A249" s="93" t="s">
        <v>448</v>
      </c>
      <c r="B249" s="100" t="s">
        <v>659</v>
      </c>
      <c r="C249" s="117"/>
      <c r="E249" s="118"/>
      <c r="G249" s="613"/>
    </row>
    <row r="250" spans="1:7">
      <c r="A250" s="93" t="s">
        <v>439</v>
      </c>
      <c r="B250" s="100" t="s">
        <v>661</v>
      </c>
      <c r="C250" s="117" t="s">
        <v>48</v>
      </c>
      <c r="D250" s="96">
        <v>54</v>
      </c>
      <c r="E250" s="118"/>
      <c r="F250" s="96">
        <f t="shared" si="6"/>
        <v>0</v>
      </c>
      <c r="G250" s="613"/>
    </row>
    <row r="251" spans="1:7">
      <c r="A251" s="93" t="s">
        <v>448</v>
      </c>
      <c r="B251" s="100" t="s">
        <v>654</v>
      </c>
      <c r="C251" s="117"/>
      <c r="E251" s="118"/>
      <c r="G251" s="613"/>
    </row>
    <row r="252" spans="1:7">
      <c r="A252" s="93" t="s">
        <v>443</v>
      </c>
      <c r="B252" s="100" t="s">
        <v>662</v>
      </c>
      <c r="C252" s="117" t="s">
        <v>48</v>
      </c>
      <c r="D252" s="96">
        <v>200</v>
      </c>
      <c r="E252" s="118"/>
      <c r="F252" s="96">
        <f t="shared" si="6"/>
        <v>0</v>
      </c>
      <c r="G252" s="613"/>
    </row>
    <row r="253" spans="1:7">
      <c r="A253" s="93" t="s">
        <v>448</v>
      </c>
      <c r="B253" s="100" t="s">
        <v>654</v>
      </c>
      <c r="C253" s="117"/>
      <c r="E253" s="118"/>
      <c r="G253" s="613"/>
    </row>
    <row r="254" spans="1:7">
      <c r="A254" s="93" t="s">
        <v>448</v>
      </c>
      <c r="B254" s="100" t="s">
        <v>655</v>
      </c>
      <c r="C254" s="117"/>
      <c r="E254" s="118"/>
      <c r="G254" s="613"/>
    </row>
    <row r="255" spans="1:7">
      <c r="A255" s="93" t="s">
        <v>448</v>
      </c>
      <c r="B255" s="100" t="s">
        <v>656</v>
      </c>
      <c r="C255" s="117"/>
      <c r="E255" s="118"/>
      <c r="G255" s="613"/>
    </row>
    <row r="256" spans="1:7" ht="33">
      <c r="A256" s="93" t="s">
        <v>448</v>
      </c>
      <c r="B256" s="100" t="s">
        <v>663</v>
      </c>
      <c r="C256" s="117"/>
      <c r="E256" s="118"/>
      <c r="G256" s="613"/>
    </row>
    <row r="257" spans="1:7">
      <c r="A257" s="93" t="s">
        <v>664</v>
      </c>
      <c r="B257" s="100" t="s">
        <v>665</v>
      </c>
      <c r="C257" s="117" t="s">
        <v>48</v>
      </c>
      <c r="D257" s="96">
        <v>237</v>
      </c>
      <c r="E257" s="118"/>
      <c r="F257" s="96">
        <f t="shared" si="6"/>
        <v>0</v>
      </c>
      <c r="G257" s="613"/>
    </row>
    <row r="258" spans="1:7">
      <c r="A258" s="93" t="s">
        <v>666</v>
      </c>
      <c r="B258" s="100" t="s">
        <v>667</v>
      </c>
      <c r="C258" s="117"/>
      <c r="E258" s="118"/>
      <c r="G258" s="613"/>
    </row>
    <row r="259" spans="1:7">
      <c r="A259" s="93" t="s">
        <v>666</v>
      </c>
      <c r="B259" s="100" t="s">
        <v>656</v>
      </c>
      <c r="C259" s="117"/>
      <c r="E259" s="118"/>
      <c r="G259" s="613"/>
    </row>
    <row r="260" spans="1:7" ht="33">
      <c r="A260" s="93" t="s">
        <v>666</v>
      </c>
      <c r="B260" s="100" t="s">
        <v>663</v>
      </c>
      <c r="C260" s="117"/>
      <c r="E260" s="118"/>
      <c r="G260" s="613"/>
    </row>
    <row r="261" spans="1:7">
      <c r="A261" s="93" t="s">
        <v>668</v>
      </c>
      <c r="B261" s="100" t="s">
        <v>669</v>
      </c>
      <c r="C261" s="117" t="s">
        <v>48</v>
      </c>
      <c r="D261" s="96">
        <v>11</v>
      </c>
      <c r="E261" s="118"/>
      <c r="F261" s="96">
        <f t="shared" ref="F261:F289" si="7">E261*D261</f>
        <v>0</v>
      </c>
      <c r="G261" s="613"/>
    </row>
    <row r="262" spans="1:7">
      <c r="A262" s="93" t="s">
        <v>666</v>
      </c>
      <c r="B262" s="100" t="s">
        <v>667</v>
      </c>
      <c r="C262" s="117"/>
      <c r="E262" s="118"/>
      <c r="G262" s="613"/>
    </row>
    <row r="263" spans="1:7">
      <c r="A263" s="93" t="s">
        <v>666</v>
      </c>
      <c r="B263" s="100" t="s">
        <v>656</v>
      </c>
      <c r="C263" s="117"/>
      <c r="E263" s="118"/>
      <c r="G263" s="613"/>
    </row>
    <row r="264" spans="1:7" ht="33">
      <c r="A264" s="93" t="s">
        <v>666</v>
      </c>
      <c r="B264" s="100" t="s">
        <v>670</v>
      </c>
      <c r="C264" s="117"/>
      <c r="E264" s="118"/>
      <c r="G264" s="613"/>
    </row>
    <row r="265" spans="1:7" ht="33">
      <c r="A265" s="93" t="s">
        <v>401</v>
      </c>
      <c r="B265" s="100" t="s">
        <v>671</v>
      </c>
      <c r="C265" s="117"/>
      <c r="E265" s="118"/>
    </row>
    <row r="266" spans="1:7" ht="33">
      <c r="B266" s="100" t="s">
        <v>672</v>
      </c>
      <c r="C266" s="117"/>
      <c r="E266" s="118"/>
    </row>
    <row r="267" spans="1:7">
      <c r="B267" s="100" t="s">
        <v>652</v>
      </c>
      <c r="C267" s="117"/>
      <c r="E267" s="118"/>
    </row>
    <row r="268" spans="1:7" ht="33">
      <c r="A268" s="93" t="s">
        <v>452</v>
      </c>
      <c r="B268" s="100" t="s">
        <v>673</v>
      </c>
      <c r="C268" s="117"/>
      <c r="E268" s="118"/>
    </row>
    <row r="269" spans="1:7">
      <c r="A269" s="93" t="s">
        <v>531</v>
      </c>
      <c r="B269" s="100" t="s">
        <v>674</v>
      </c>
      <c r="C269" s="117" t="s">
        <v>48</v>
      </c>
      <c r="D269" s="96">
        <v>420</v>
      </c>
      <c r="E269" s="118"/>
      <c r="F269" s="96">
        <f t="shared" si="7"/>
        <v>0</v>
      </c>
    </row>
    <row r="270" spans="1:7">
      <c r="A270" s="93" t="s">
        <v>448</v>
      </c>
      <c r="B270" s="107" t="s">
        <v>675</v>
      </c>
      <c r="C270" s="117"/>
      <c r="E270" s="118"/>
    </row>
    <row r="271" spans="1:7">
      <c r="A271" s="93" t="s">
        <v>448</v>
      </c>
      <c r="B271" s="107" t="s">
        <v>676</v>
      </c>
      <c r="C271" s="117"/>
      <c r="E271" s="118"/>
    </row>
    <row r="272" spans="1:7" ht="33">
      <c r="A272" s="93" t="s">
        <v>448</v>
      </c>
      <c r="B272" s="107" t="s">
        <v>677</v>
      </c>
      <c r="C272" s="117"/>
      <c r="E272" s="118"/>
    </row>
    <row r="273" spans="1:6" ht="33">
      <c r="A273" s="93" t="s">
        <v>533</v>
      </c>
      <c r="B273" s="100" t="s">
        <v>678</v>
      </c>
      <c r="C273" s="117" t="s">
        <v>457</v>
      </c>
      <c r="D273" s="96">
        <v>25</v>
      </c>
      <c r="E273" s="118"/>
      <c r="F273" s="96">
        <f t="shared" si="7"/>
        <v>0</v>
      </c>
    </row>
    <row r="274" spans="1:6">
      <c r="A274" s="93" t="s">
        <v>454</v>
      </c>
      <c r="B274" s="100" t="s">
        <v>679</v>
      </c>
      <c r="C274" s="117"/>
      <c r="E274" s="118"/>
    </row>
    <row r="275" spans="1:6">
      <c r="A275" s="93" t="s">
        <v>566</v>
      </c>
      <c r="B275" s="100" t="s">
        <v>674</v>
      </c>
      <c r="C275" s="117" t="s">
        <v>48</v>
      </c>
      <c r="D275" s="96">
        <v>190</v>
      </c>
      <c r="E275" s="118"/>
      <c r="F275" s="96">
        <f t="shared" si="7"/>
        <v>0</v>
      </c>
    </row>
    <row r="276" spans="1:6">
      <c r="A276" s="93" t="s">
        <v>448</v>
      </c>
      <c r="B276" s="107" t="s">
        <v>675</v>
      </c>
      <c r="C276" s="117"/>
      <c r="E276" s="118"/>
    </row>
    <row r="277" spans="1:6">
      <c r="A277" s="93" t="s">
        <v>448</v>
      </c>
      <c r="B277" s="107" t="s">
        <v>676</v>
      </c>
      <c r="C277" s="117"/>
      <c r="E277" s="118"/>
    </row>
    <row r="278" spans="1:6" ht="33">
      <c r="A278" s="93" t="s">
        <v>448</v>
      </c>
      <c r="B278" s="107" t="s">
        <v>677</v>
      </c>
      <c r="C278" s="117"/>
      <c r="E278" s="118"/>
    </row>
    <row r="279" spans="1:6" ht="33">
      <c r="A279" s="93" t="s">
        <v>568</v>
      </c>
      <c r="B279" s="100" t="s">
        <v>678</v>
      </c>
      <c r="C279" s="117" t="s">
        <v>457</v>
      </c>
      <c r="D279" s="96">
        <v>5</v>
      </c>
      <c r="E279" s="118"/>
      <c r="F279" s="96">
        <f t="shared" si="7"/>
        <v>0</v>
      </c>
    </row>
    <row r="280" spans="1:6">
      <c r="A280" s="93" t="s">
        <v>595</v>
      </c>
      <c r="B280" s="100" t="s">
        <v>680</v>
      </c>
      <c r="C280" s="117" t="s">
        <v>48</v>
      </c>
      <c r="D280" s="96">
        <v>265</v>
      </c>
      <c r="E280" s="118"/>
      <c r="F280" s="96">
        <f t="shared" si="7"/>
        <v>0</v>
      </c>
    </row>
    <row r="281" spans="1:6">
      <c r="A281" s="93" t="s">
        <v>448</v>
      </c>
      <c r="B281" s="100" t="s">
        <v>675</v>
      </c>
      <c r="C281" s="117"/>
      <c r="E281" s="118"/>
    </row>
    <row r="282" spans="1:6">
      <c r="A282" s="93" t="s">
        <v>448</v>
      </c>
      <c r="B282" s="100" t="s">
        <v>681</v>
      </c>
      <c r="C282" s="117"/>
      <c r="E282" s="118"/>
    </row>
    <row r="283" spans="1:6" ht="33">
      <c r="A283" s="93" t="s">
        <v>448</v>
      </c>
      <c r="B283" s="100" t="s">
        <v>682</v>
      </c>
      <c r="C283" s="117"/>
      <c r="E283" s="118"/>
    </row>
    <row r="284" spans="1:6">
      <c r="A284" s="93" t="s">
        <v>448</v>
      </c>
      <c r="B284" s="100" t="s">
        <v>683</v>
      </c>
      <c r="C284" s="117"/>
      <c r="E284" s="118"/>
    </row>
    <row r="285" spans="1:6">
      <c r="A285" s="93" t="s">
        <v>448</v>
      </c>
      <c r="B285" s="100" t="s">
        <v>684</v>
      </c>
      <c r="C285" s="117"/>
      <c r="E285" s="118"/>
    </row>
    <row r="286" spans="1:6">
      <c r="A286" s="93" t="s">
        <v>597</v>
      </c>
      <c r="B286" s="100" t="s">
        <v>685</v>
      </c>
      <c r="C286" s="117" t="s">
        <v>48</v>
      </c>
      <c r="D286" s="96">
        <v>165</v>
      </c>
      <c r="E286" s="118"/>
      <c r="F286" s="96">
        <f t="shared" si="7"/>
        <v>0</v>
      </c>
    </row>
    <row r="287" spans="1:6">
      <c r="A287" s="93" t="s">
        <v>448</v>
      </c>
      <c r="B287" s="100" t="s">
        <v>683</v>
      </c>
      <c r="C287" s="117"/>
      <c r="E287" s="118"/>
    </row>
    <row r="288" spans="1:6" ht="49.5">
      <c r="A288" s="93" t="s">
        <v>448</v>
      </c>
      <c r="B288" s="100" t="s">
        <v>686</v>
      </c>
      <c r="C288" s="117"/>
      <c r="E288" s="118"/>
    </row>
    <row r="289" spans="1:6">
      <c r="A289" s="93" t="s">
        <v>599</v>
      </c>
      <c r="B289" s="100" t="s">
        <v>687</v>
      </c>
      <c r="C289" s="117" t="s">
        <v>48</v>
      </c>
      <c r="D289" s="96">
        <v>90</v>
      </c>
      <c r="E289" s="118"/>
      <c r="F289" s="96">
        <f t="shared" si="7"/>
        <v>0</v>
      </c>
    </row>
    <row r="290" spans="1:6">
      <c r="A290" s="93" t="s">
        <v>448</v>
      </c>
      <c r="B290" s="100" t="s">
        <v>675</v>
      </c>
      <c r="C290" s="117"/>
      <c r="E290" s="118"/>
    </row>
    <row r="291" spans="1:6">
      <c r="A291" s="93" t="s">
        <v>448</v>
      </c>
      <c r="B291" s="100" t="s">
        <v>681</v>
      </c>
      <c r="C291" s="117"/>
      <c r="E291" s="118"/>
    </row>
    <row r="292" spans="1:6" ht="33">
      <c r="A292" s="93" t="s">
        <v>448</v>
      </c>
      <c r="B292" s="100" t="s">
        <v>682</v>
      </c>
      <c r="C292" s="117"/>
      <c r="E292" s="118"/>
    </row>
    <row r="293" spans="1:6" ht="33">
      <c r="A293" s="93" t="s">
        <v>448</v>
      </c>
      <c r="B293" s="100" t="s">
        <v>688</v>
      </c>
      <c r="C293" s="117"/>
      <c r="E293" s="118"/>
    </row>
    <row r="294" spans="1:6">
      <c r="A294" s="93" t="s">
        <v>403</v>
      </c>
      <c r="B294" s="100" t="s">
        <v>689</v>
      </c>
      <c r="C294" s="117"/>
      <c r="E294" s="118"/>
    </row>
    <row r="295" spans="1:6">
      <c r="A295" s="93" t="s">
        <v>405</v>
      </c>
      <c r="B295" s="100" t="s">
        <v>690</v>
      </c>
      <c r="C295" s="117" t="s">
        <v>54</v>
      </c>
      <c r="D295" s="96">
        <v>18</v>
      </c>
      <c r="E295" s="118"/>
      <c r="F295" s="96">
        <f t="shared" ref="F295:F310" si="8">E295*D295</f>
        <v>0</v>
      </c>
    </row>
    <row r="296" spans="1:6">
      <c r="A296" s="93" t="s">
        <v>407</v>
      </c>
      <c r="B296" s="100" t="s">
        <v>691</v>
      </c>
      <c r="C296" s="117" t="s">
        <v>48</v>
      </c>
      <c r="D296" s="96">
        <v>7</v>
      </c>
      <c r="E296" s="118"/>
      <c r="F296" s="96">
        <f t="shared" si="8"/>
        <v>0</v>
      </c>
    </row>
    <row r="297" spans="1:6" ht="33">
      <c r="A297" s="93" t="s">
        <v>409</v>
      </c>
      <c r="B297" s="100" t="s">
        <v>692</v>
      </c>
      <c r="C297" s="117" t="s">
        <v>54</v>
      </c>
      <c r="D297" s="96">
        <v>2</v>
      </c>
      <c r="E297" s="118"/>
      <c r="F297" s="96">
        <f t="shared" si="8"/>
        <v>0</v>
      </c>
    </row>
    <row r="298" spans="1:6">
      <c r="A298" s="93" t="s">
        <v>620</v>
      </c>
      <c r="B298" s="100" t="s">
        <v>693</v>
      </c>
      <c r="C298" s="117" t="s">
        <v>54</v>
      </c>
      <c r="D298" s="96">
        <v>2</v>
      </c>
      <c r="E298" s="118"/>
      <c r="F298" s="96">
        <f t="shared" si="8"/>
        <v>0</v>
      </c>
    </row>
    <row r="299" spans="1:6" ht="33">
      <c r="A299" s="93" t="s">
        <v>622</v>
      </c>
      <c r="B299" s="100" t="s">
        <v>694</v>
      </c>
      <c r="C299" s="117" t="s">
        <v>54</v>
      </c>
      <c r="D299" s="96">
        <v>2</v>
      </c>
      <c r="E299" s="118"/>
      <c r="F299" s="96">
        <f t="shared" si="8"/>
        <v>0</v>
      </c>
    </row>
    <row r="300" spans="1:6" ht="33">
      <c r="A300" s="93" t="s">
        <v>411</v>
      </c>
      <c r="B300" s="107" t="s">
        <v>695</v>
      </c>
      <c r="C300" s="128"/>
      <c r="E300" s="122"/>
    </row>
    <row r="301" spans="1:6">
      <c r="A301" s="93" t="s">
        <v>574</v>
      </c>
      <c r="B301" s="100" t="s">
        <v>696</v>
      </c>
      <c r="C301" s="117" t="s">
        <v>48</v>
      </c>
      <c r="D301" s="96">
        <v>150</v>
      </c>
      <c r="E301" s="118"/>
      <c r="F301" s="96">
        <f t="shared" si="8"/>
        <v>0</v>
      </c>
    </row>
    <row r="302" spans="1:6">
      <c r="A302" s="93" t="s">
        <v>576</v>
      </c>
      <c r="B302" s="100" t="s">
        <v>697</v>
      </c>
      <c r="C302" s="117" t="s">
        <v>48</v>
      </c>
      <c r="D302" s="96">
        <v>100</v>
      </c>
      <c r="E302" s="118"/>
      <c r="F302" s="96">
        <f t="shared" si="8"/>
        <v>0</v>
      </c>
    </row>
    <row r="303" spans="1:6" ht="33">
      <c r="A303" s="93" t="s">
        <v>459</v>
      </c>
      <c r="B303" s="100" t="s">
        <v>698</v>
      </c>
      <c r="C303" s="117" t="s">
        <v>400</v>
      </c>
      <c r="D303" s="96">
        <v>1</v>
      </c>
      <c r="F303" s="96">
        <f t="shared" si="8"/>
        <v>0</v>
      </c>
    </row>
    <row r="304" spans="1:6" ht="33">
      <c r="A304" s="93" t="s">
        <v>467</v>
      </c>
      <c r="B304" s="100" t="s">
        <v>699</v>
      </c>
      <c r="C304" s="117"/>
      <c r="E304" s="118"/>
    </row>
    <row r="305" spans="1:7">
      <c r="A305" s="93" t="s">
        <v>469</v>
      </c>
      <c r="B305" s="100" t="s">
        <v>501</v>
      </c>
      <c r="C305" s="117" t="s">
        <v>502</v>
      </c>
      <c r="D305" s="96">
        <v>30</v>
      </c>
      <c r="E305" s="118"/>
      <c r="F305" s="96">
        <f t="shared" si="8"/>
        <v>0</v>
      </c>
    </row>
    <row r="306" spans="1:7">
      <c r="A306" s="93" t="s">
        <v>471</v>
      </c>
      <c r="B306" s="100" t="s">
        <v>504</v>
      </c>
      <c r="C306" s="117" t="s">
        <v>502</v>
      </c>
      <c r="D306" s="96">
        <v>20</v>
      </c>
      <c r="E306" s="118"/>
      <c r="F306" s="96">
        <f t="shared" si="8"/>
        <v>0</v>
      </c>
    </row>
    <row r="307" spans="1:7">
      <c r="A307" s="93" t="s">
        <v>475</v>
      </c>
      <c r="B307" s="100" t="s">
        <v>506</v>
      </c>
      <c r="C307" s="117" t="s">
        <v>502</v>
      </c>
      <c r="D307" s="96">
        <v>10</v>
      </c>
      <c r="E307" s="118"/>
      <c r="F307" s="96">
        <f t="shared" si="8"/>
        <v>0</v>
      </c>
    </row>
    <row r="308" spans="1:7" ht="49.5">
      <c r="A308" s="93" t="s">
        <v>482</v>
      </c>
      <c r="B308" s="100" t="s">
        <v>700</v>
      </c>
      <c r="C308" s="117" t="s">
        <v>457</v>
      </c>
      <c r="D308" s="96">
        <v>15</v>
      </c>
      <c r="E308" s="118"/>
      <c r="F308" s="96">
        <f t="shared" si="8"/>
        <v>0</v>
      </c>
    </row>
    <row r="309" spans="1:7" ht="49.5">
      <c r="A309" s="93" t="s">
        <v>523</v>
      </c>
      <c r="B309" s="100" t="s">
        <v>701</v>
      </c>
      <c r="C309" s="117" t="s">
        <v>457</v>
      </c>
      <c r="D309" s="96">
        <v>10</v>
      </c>
      <c r="E309" s="118"/>
      <c r="F309" s="96">
        <f t="shared" si="8"/>
        <v>0</v>
      </c>
    </row>
    <row r="310" spans="1:7" ht="33">
      <c r="A310" s="93" t="s">
        <v>494</v>
      </c>
      <c r="B310" s="100" t="s">
        <v>508</v>
      </c>
      <c r="C310" s="117"/>
      <c r="D310" s="123">
        <v>0.05</v>
      </c>
      <c r="E310" s="118">
        <f>SUM(F229:F309)</f>
        <v>0</v>
      </c>
      <c r="F310" s="96">
        <f t="shared" si="8"/>
        <v>0</v>
      </c>
    </row>
    <row r="311" spans="1:7" s="127" customFormat="1">
      <c r="A311" s="110"/>
      <c r="B311" s="111" t="s">
        <v>702</v>
      </c>
      <c r="C311" s="112"/>
      <c r="D311" s="113"/>
      <c r="E311" s="114"/>
      <c r="F311" s="113">
        <f>SUM(F227:F310)</f>
        <v>0</v>
      </c>
      <c r="G311" s="611"/>
    </row>
    <row r="312" spans="1:7">
      <c r="B312" s="98"/>
      <c r="C312" s="117"/>
    </row>
    <row r="313" spans="1:7">
      <c r="A313" s="93" t="s">
        <v>362</v>
      </c>
      <c r="B313" s="102" t="s">
        <v>703</v>
      </c>
    </row>
    <row r="314" spans="1:7" ht="33">
      <c r="A314" s="93" t="s">
        <v>422</v>
      </c>
      <c r="B314" s="100" t="s">
        <v>704</v>
      </c>
      <c r="C314" s="117"/>
      <c r="E314" s="118"/>
    </row>
    <row r="315" spans="1:7">
      <c r="A315" s="93" t="s">
        <v>424</v>
      </c>
      <c r="B315" s="100" t="s">
        <v>705</v>
      </c>
      <c r="C315" s="117" t="s">
        <v>48</v>
      </c>
      <c r="D315" s="96">
        <v>60</v>
      </c>
      <c r="E315" s="118"/>
      <c r="F315" s="96">
        <f t="shared" ref="F315:F334" si="9">E315*D315</f>
        <v>0</v>
      </c>
    </row>
    <row r="316" spans="1:7">
      <c r="A316" s="93" t="s">
        <v>448</v>
      </c>
      <c r="B316" s="100" t="s">
        <v>706</v>
      </c>
      <c r="C316" s="117"/>
      <c r="E316" s="118"/>
    </row>
    <row r="317" spans="1:7">
      <c r="A317" s="93" t="s">
        <v>448</v>
      </c>
      <c r="B317" s="100" t="s">
        <v>707</v>
      </c>
      <c r="C317" s="117"/>
      <c r="E317" s="118"/>
    </row>
    <row r="318" spans="1:7">
      <c r="A318" s="93" t="s">
        <v>448</v>
      </c>
      <c r="B318" s="100" t="s">
        <v>708</v>
      </c>
      <c r="C318" s="117"/>
      <c r="E318" s="118"/>
    </row>
    <row r="319" spans="1:7">
      <c r="A319" s="93" t="s">
        <v>430</v>
      </c>
      <c r="B319" s="100" t="s">
        <v>709</v>
      </c>
      <c r="C319" s="117" t="s">
        <v>48</v>
      </c>
      <c r="D319" s="96">
        <v>120</v>
      </c>
      <c r="E319" s="118"/>
      <c r="F319" s="96">
        <f t="shared" si="9"/>
        <v>0</v>
      </c>
    </row>
    <row r="320" spans="1:7">
      <c r="A320" s="93" t="s">
        <v>448</v>
      </c>
      <c r="B320" s="100" t="s">
        <v>710</v>
      </c>
      <c r="C320" s="117"/>
      <c r="E320" s="118"/>
    </row>
    <row r="321" spans="1:7">
      <c r="A321" s="93" t="s">
        <v>448</v>
      </c>
      <c r="B321" s="100" t="s">
        <v>711</v>
      </c>
      <c r="C321" s="117"/>
      <c r="E321" s="118"/>
    </row>
    <row r="322" spans="1:7">
      <c r="A322" s="93" t="s">
        <v>448</v>
      </c>
      <c r="B322" s="100" t="s">
        <v>712</v>
      </c>
      <c r="C322" s="117"/>
      <c r="E322" s="118"/>
    </row>
    <row r="323" spans="1:7">
      <c r="A323" s="93" t="s">
        <v>448</v>
      </c>
      <c r="B323" s="100" t="s">
        <v>707</v>
      </c>
      <c r="C323" s="117"/>
      <c r="E323" s="118"/>
    </row>
    <row r="324" spans="1:7">
      <c r="A324" s="93" t="s">
        <v>434</v>
      </c>
      <c r="B324" s="100" t="s">
        <v>713</v>
      </c>
      <c r="C324" s="117"/>
      <c r="E324" s="118"/>
    </row>
    <row r="325" spans="1:7" ht="33">
      <c r="A325" s="93" t="s">
        <v>437</v>
      </c>
      <c r="B325" s="100" t="s">
        <v>714</v>
      </c>
      <c r="C325" s="117" t="s">
        <v>48</v>
      </c>
      <c r="D325" s="96">
        <v>90</v>
      </c>
      <c r="E325" s="118"/>
      <c r="F325" s="96">
        <f t="shared" si="9"/>
        <v>0</v>
      </c>
    </row>
    <row r="326" spans="1:7" ht="33">
      <c r="A326" s="93" t="s">
        <v>438</v>
      </c>
      <c r="B326" s="100" t="s">
        <v>715</v>
      </c>
      <c r="C326" s="117"/>
      <c r="E326" s="118"/>
    </row>
    <row r="327" spans="1:7">
      <c r="A327" s="93" t="s">
        <v>448</v>
      </c>
      <c r="B327" s="100" t="s">
        <v>716</v>
      </c>
      <c r="C327" s="117" t="s">
        <v>54</v>
      </c>
      <c r="D327" s="96">
        <f>90*0.3</f>
        <v>27</v>
      </c>
      <c r="E327" s="118"/>
      <c r="F327" s="96">
        <f t="shared" si="9"/>
        <v>0</v>
      </c>
    </row>
    <row r="328" spans="1:7">
      <c r="A328" s="93" t="s">
        <v>448</v>
      </c>
      <c r="B328" s="100" t="s">
        <v>717</v>
      </c>
      <c r="C328" s="117" t="s">
        <v>54</v>
      </c>
      <c r="D328" s="96">
        <v>23</v>
      </c>
      <c r="E328" s="118"/>
      <c r="F328" s="96">
        <f t="shared" si="9"/>
        <v>0</v>
      </c>
    </row>
    <row r="329" spans="1:7">
      <c r="A329" s="93" t="s">
        <v>718</v>
      </c>
      <c r="B329" s="100" t="s">
        <v>719</v>
      </c>
      <c r="C329" s="117" t="s">
        <v>48</v>
      </c>
      <c r="D329" s="96">
        <v>90</v>
      </c>
      <c r="E329" s="118"/>
      <c r="F329" s="96">
        <f t="shared" si="9"/>
        <v>0</v>
      </c>
    </row>
    <row r="330" spans="1:7">
      <c r="A330" s="93" t="s">
        <v>666</v>
      </c>
      <c r="B330" s="100" t="s">
        <v>720</v>
      </c>
      <c r="C330" s="117"/>
      <c r="E330" s="118"/>
    </row>
    <row r="331" spans="1:7">
      <c r="A331" s="93" t="s">
        <v>448</v>
      </c>
      <c r="B331" s="100" t="s">
        <v>721</v>
      </c>
      <c r="C331" s="117"/>
      <c r="E331" s="118"/>
    </row>
    <row r="332" spans="1:7" ht="33">
      <c r="A332" s="93" t="s">
        <v>401</v>
      </c>
      <c r="B332" s="100" t="s">
        <v>722</v>
      </c>
      <c r="C332" s="117"/>
      <c r="E332" s="118"/>
      <c r="G332" s="614"/>
    </row>
    <row r="333" spans="1:7">
      <c r="A333" s="93" t="s">
        <v>452</v>
      </c>
      <c r="B333" s="100" t="s">
        <v>723</v>
      </c>
      <c r="C333" s="117" t="s">
        <v>457</v>
      </c>
      <c r="D333" s="96">
        <v>112</v>
      </c>
      <c r="E333" s="118"/>
      <c r="F333" s="96">
        <f t="shared" si="9"/>
        <v>0</v>
      </c>
    </row>
    <row r="334" spans="1:7" ht="33">
      <c r="A334" s="93" t="s">
        <v>403</v>
      </c>
      <c r="B334" s="100" t="s">
        <v>508</v>
      </c>
      <c r="C334" s="117"/>
      <c r="D334" s="123">
        <v>0.1</v>
      </c>
      <c r="E334" s="118">
        <f>SUM(F313:F333)</f>
        <v>0</v>
      </c>
      <c r="F334" s="96">
        <f t="shared" si="9"/>
        <v>0</v>
      </c>
    </row>
    <row r="335" spans="1:7" s="127" customFormat="1">
      <c r="A335" s="110"/>
      <c r="B335" s="111" t="s">
        <v>724</v>
      </c>
      <c r="C335" s="112"/>
      <c r="D335" s="113"/>
      <c r="E335" s="114"/>
      <c r="F335" s="113">
        <f>SUM(F315:F334)</f>
        <v>0</v>
      </c>
      <c r="G335" s="611"/>
    </row>
    <row r="336" spans="1:7" s="129" customFormat="1">
      <c r="A336" s="93"/>
      <c r="B336" s="98"/>
      <c r="C336" s="117"/>
      <c r="D336" s="96"/>
      <c r="E336" s="97"/>
      <c r="F336" s="96"/>
      <c r="G336" s="615"/>
    </row>
    <row r="337" spans="1:7" s="129" customFormat="1">
      <c r="A337" s="93" t="s">
        <v>364</v>
      </c>
      <c r="B337" s="102" t="s">
        <v>725</v>
      </c>
      <c r="C337" s="95"/>
      <c r="D337" s="96"/>
      <c r="E337" s="97"/>
      <c r="F337" s="96"/>
      <c r="G337" s="615"/>
    </row>
    <row r="338" spans="1:7" s="129" customFormat="1">
      <c r="A338" s="93">
        <v>1</v>
      </c>
      <c r="B338" s="100" t="s">
        <v>726</v>
      </c>
      <c r="C338" s="117"/>
      <c r="D338" s="123"/>
      <c r="E338" s="118"/>
      <c r="F338" s="96"/>
      <c r="G338" s="615"/>
    </row>
    <row r="339" spans="1:7" s="129" customFormat="1" ht="49.5">
      <c r="A339" s="93"/>
      <c r="B339" s="100" t="s">
        <v>727</v>
      </c>
      <c r="C339" s="117"/>
      <c r="D339" s="123"/>
      <c r="E339" s="118"/>
      <c r="F339" s="96"/>
      <c r="G339" s="615"/>
    </row>
    <row r="340" spans="1:7" s="129" customFormat="1">
      <c r="A340" s="93"/>
      <c r="B340" s="100" t="s">
        <v>728</v>
      </c>
      <c r="C340" s="117"/>
      <c r="D340" s="123"/>
      <c r="E340" s="118"/>
      <c r="F340" s="96"/>
      <c r="G340" s="615"/>
    </row>
    <row r="341" spans="1:7" s="129" customFormat="1" ht="49.5">
      <c r="A341" s="93"/>
      <c r="B341" s="100" t="s">
        <v>729</v>
      </c>
      <c r="C341" s="117"/>
      <c r="D341" s="123"/>
      <c r="E341" s="118"/>
      <c r="F341" s="96"/>
      <c r="G341" s="615"/>
    </row>
    <row r="342" spans="1:7" s="129" customFormat="1">
      <c r="A342" s="93" t="s">
        <v>424</v>
      </c>
      <c r="B342" s="100" t="s">
        <v>730</v>
      </c>
      <c r="C342" s="117" t="s">
        <v>48</v>
      </c>
      <c r="D342" s="96">
        <v>40</v>
      </c>
      <c r="E342" s="118"/>
      <c r="F342" s="96">
        <f t="shared" ref="F342:F348" si="10">E342*D342</f>
        <v>0</v>
      </c>
      <c r="G342" s="615"/>
    </row>
    <row r="343" spans="1:7" s="129" customFormat="1">
      <c r="A343" s="93"/>
      <c r="B343" s="100" t="s">
        <v>731</v>
      </c>
      <c r="C343" s="117"/>
      <c r="D343" s="123"/>
      <c r="E343" s="118"/>
      <c r="F343" s="96"/>
      <c r="G343" s="615"/>
    </row>
    <row r="344" spans="1:7" s="129" customFormat="1" ht="33">
      <c r="A344" s="93"/>
      <c r="B344" s="100" t="s">
        <v>732</v>
      </c>
      <c r="C344" s="117"/>
      <c r="D344" s="123"/>
      <c r="E344" s="118"/>
      <c r="F344" s="96"/>
      <c r="G344" s="615"/>
    </row>
    <row r="345" spans="1:7" s="129" customFormat="1">
      <c r="A345" s="93" t="s">
        <v>430</v>
      </c>
      <c r="B345" s="100" t="s">
        <v>733</v>
      </c>
      <c r="C345" s="117" t="s">
        <v>48</v>
      </c>
      <c r="D345" s="96">
        <v>100</v>
      </c>
      <c r="E345" s="118"/>
      <c r="F345" s="96">
        <f t="shared" si="10"/>
        <v>0</v>
      </c>
      <c r="G345" s="615"/>
    </row>
    <row r="346" spans="1:7" s="129" customFormat="1">
      <c r="A346" s="93"/>
      <c r="B346" s="100" t="s">
        <v>731</v>
      </c>
      <c r="C346" s="117"/>
      <c r="D346" s="123"/>
      <c r="E346" s="118"/>
      <c r="F346" s="96"/>
      <c r="G346" s="615"/>
    </row>
    <row r="347" spans="1:7" s="129" customFormat="1">
      <c r="A347" s="93"/>
      <c r="B347" s="100" t="s">
        <v>734</v>
      </c>
      <c r="C347" s="117"/>
      <c r="D347" s="123"/>
      <c r="E347" s="118"/>
      <c r="F347" s="96"/>
      <c r="G347" s="615"/>
    </row>
    <row r="348" spans="1:7" s="129" customFormat="1" ht="33">
      <c r="A348" s="93" t="s">
        <v>401</v>
      </c>
      <c r="B348" s="100" t="s">
        <v>735</v>
      </c>
      <c r="C348" s="117" t="s">
        <v>48</v>
      </c>
      <c r="D348" s="96">
        <v>170</v>
      </c>
      <c r="E348" s="118"/>
      <c r="F348" s="96">
        <f t="shared" si="10"/>
        <v>0</v>
      </c>
      <c r="G348" s="615"/>
    </row>
    <row r="349" spans="1:7" s="129" customFormat="1">
      <c r="A349" s="110"/>
      <c r="B349" s="111" t="s">
        <v>736</v>
      </c>
      <c r="C349" s="112"/>
      <c r="D349" s="113"/>
      <c r="E349" s="114"/>
      <c r="F349" s="113">
        <f>SUM(F338:F348)</f>
        <v>0</v>
      </c>
      <c r="G349" s="615"/>
    </row>
    <row r="350" spans="1:7" s="129" customFormat="1">
      <c r="A350" s="93"/>
      <c r="B350" s="98"/>
      <c r="C350" s="117"/>
      <c r="D350" s="96"/>
      <c r="E350" s="97"/>
      <c r="F350" s="96"/>
      <c r="G350" s="615"/>
    </row>
    <row r="351" spans="1:7" s="129" customFormat="1">
      <c r="A351" s="93" t="s">
        <v>366</v>
      </c>
      <c r="B351" s="102" t="s">
        <v>737</v>
      </c>
      <c r="C351" s="95"/>
      <c r="D351" s="96"/>
      <c r="E351" s="97"/>
      <c r="F351" s="96"/>
      <c r="G351" s="615"/>
    </row>
    <row r="352" spans="1:7" s="129" customFormat="1" ht="33">
      <c r="A352" s="93" t="s">
        <v>422</v>
      </c>
      <c r="B352" s="100" t="s">
        <v>738</v>
      </c>
      <c r="C352" s="117"/>
      <c r="D352" s="96"/>
      <c r="E352" s="118"/>
      <c r="F352" s="96"/>
      <c r="G352" s="615"/>
    </row>
    <row r="353" spans="1:7" s="129" customFormat="1" ht="49.5">
      <c r="A353" s="93"/>
      <c r="B353" s="100" t="s">
        <v>739</v>
      </c>
      <c r="C353" s="117"/>
      <c r="D353" s="96"/>
      <c r="E353" s="118"/>
      <c r="F353" s="96"/>
      <c r="G353" s="615"/>
    </row>
    <row r="354" spans="1:7" s="129" customFormat="1">
      <c r="A354" s="93"/>
      <c r="B354" s="100" t="s">
        <v>740</v>
      </c>
      <c r="C354" s="117" t="s">
        <v>457</v>
      </c>
      <c r="D354" s="96">
        <v>20</v>
      </c>
      <c r="E354" s="118"/>
      <c r="F354" s="96">
        <f t="shared" ref="F354:F361" si="11">E354*D354</f>
        <v>0</v>
      </c>
      <c r="G354" s="615"/>
    </row>
    <row r="355" spans="1:7" s="129" customFormat="1" ht="49.5">
      <c r="A355" s="93" t="s">
        <v>401</v>
      </c>
      <c r="B355" s="100" t="s">
        <v>741</v>
      </c>
      <c r="C355" s="117" t="s">
        <v>489</v>
      </c>
      <c r="D355" s="96">
        <v>1</v>
      </c>
      <c r="E355" s="118"/>
      <c r="F355" s="96">
        <f t="shared" si="11"/>
        <v>0</v>
      </c>
      <c r="G355" s="615"/>
    </row>
    <row r="356" spans="1:7" s="129" customFormat="1">
      <c r="A356" s="93" t="s">
        <v>403</v>
      </c>
      <c r="B356" s="100" t="s">
        <v>742</v>
      </c>
      <c r="C356" s="117"/>
      <c r="D356" s="96"/>
      <c r="E356" s="118"/>
      <c r="F356" s="96"/>
      <c r="G356" s="615"/>
    </row>
    <row r="357" spans="1:7" s="129" customFormat="1">
      <c r="A357" s="93" t="s">
        <v>405</v>
      </c>
      <c r="B357" s="100" t="s">
        <v>743</v>
      </c>
      <c r="C357" s="117" t="s">
        <v>457</v>
      </c>
      <c r="D357" s="96">
        <v>160</v>
      </c>
      <c r="E357" s="118"/>
      <c r="F357" s="96">
        <f t="shared" si="11"/>
        <v>0</v>
      </c>
      <c r="G357" s="615"/>
    </row>
    <row r="358" spans="1:7" s="129" customFormat="1">
      <c r="A358" s="93" t="s">
        <v>448</v>
      </c>
      <c r="B358" s="100" t="s">
        <v>744</v>
      </c>
      <c r="C358" s="117"/>
      <c r="D358" s="96"/>
      <c r="E358" s="118"/>
      <c r="F358" s="96"/>
      <c r="G358" s="615"/>
    </row>
    <row r="359" spans="1:7" s="129" customFormat="1">
      <c r="A359" s="93" t="s">
        <v>448</v>
      </c>
      <c r="B359" s="100" t="s">
        <v>745</v>
      </c>
      <c r="C359" s="117"/>
      <c r="D359" s="96"/>
      <c r="E359" s="118"/>
      <c r="F359" s="96"/>
      <c r="G359" s="615"/>
    </row>
    <row r="360" spans="1:7" s="129" customFormat="1">
      <c r="A360" s="93" t="s">
        <v>448</v>
      </c>
      <c r="B360" s="100" t="s">
        <v>746</v>
      </c>
      <c r="C360" s="117"/>
      <c r="D360" s="96"/>
      <c r="E360" s="118"/>
      <c r="F360" s="96"/>
      <c r="G360" s="615"/>
    </row>
    <row r="361" spans="1:7" s="129" customFormat="1">
      <c r="A361" s="93" t="s">
        <v>407</v>
      </c>
      <c r="B361" s="100" t="s">
        <v>747</v>
      </c>
      <c r="C361" s="117" t="s">
        <v>489</v>
      </c>
      <c r="D361" s="96">
        <v>14</v>
      </c>
      <c r="E361" s="118"/>
      <c r="F361" s="96">
        <f t="shared" si="11"/>
        <v>0</v>
      </c>
      <c r="G361" s="615"/>
    </row>
    <row r="362" spans="1:7" s="129" customFormat="1">
      <c r="A362" s="110"/>
      <c r="B362" s="111" t="s">
        <v>748</v>
      </c>
      <c r="C362" s="112"/>
      <c r="D362" s="113"/>
      <c r="E362" s="114"/>
      <c r="F362" s="113">
        <f>SUM(F354:F361)</f>
        <v>0</v>
      </c>
      <c r="G362" s="615"/>
    </row>
    <row r="363" spans="1:7" s="129" customFormat="1">
      <c r="A363" s="93"/>
      <c r="B363" s="98"/>
      <c r="C363" s="117"/>
      <c r="D363" s="96"/>
      <c r="E363" s="97"/>
      <c r="F363" s="96"/>
      <c r="G363" s="615"/>
    </row>
    <row r="364" spans="1:7" s="129" customFormat="1">
      <c r="A364" s="93" t="s">
        <v>369</v>
      </c>
      <c r="B364" s="130" t="s">
        <v>370</v>
      </c>
      <c r="C364" s="117"/>
      <c r="D364" s="96"/>
      <c r="E364" s="118"/>
      <c r="F364" s="96"/>
      <c r="G364" s="615"/>
    </row>
    <row r="365" spans="1:7" s="129" customFormat="1">
      <c r="A365" s="93"/>
      <c r="B365" s="100"/>
      <c r="C365" s="117"/>
      <c r="D365" s="96"/>
      <c r="E365" s="118"/>
      <c r="F365" s="96"/>
      <c r="G365" s="615"/>
    </row>
    <row r="366" spans="1:7" s="129" customFormat="1">
      <c r="A366" s="93" t="s">
        <v>371</v>
      </c>
      <c r="B366" s="130" t="s">
        <v>749</v>
      </c>
      <c r="C366" s="95"/>
      <c r="D366" s="96"/>
      <c r="E366" s="97"/>
      <c r="F366" s="96"/>
      <c r="G366" s="615"/>
    </row>
    <row r="367" spans="1:7" s="129" customFormat="1" ht="33">
      <c r="A367" s="93" t="s">
        <v>646</v>
      </c>
      <c r="B367" s="100" t="s">
        <v>750</v>
      </c>
      <c r="C367" s="117"/>
      <c r="D367" s="96"/>
      <c r="E367" s="118"/>
      <c r="F367" s="96"/>
      <c r="G367" s="615"/>
    </row>
    <row r="368" spans="1:7" s="129" customFormat="1">
      <c r="A368" s="93"/>
      <c r="B368" s="100" t="s">
        <v>751</v>
      </c>
      <c r="C368" s="117"/>
      <c r="D368" s="96"/>
      <c r="E368" s="118"/>
      <c r="F368" s="96"/>
      <c r="G368" s="615"/>
    </row>
    <row r="369" spans="1:7" s="129" customFormat="1" ht="33">
      <c r="A369" s="93"/>
      <c r="B369" s="100" t="s">
        <v>752</v>
      </c>
      <c r="C369" s="117"/>
      <c r="D369" s="96"/>
      <c r="E369" s="118"/>
      <c r="F369" s="96"/>
      <c r="G369" s="615"/>
    </row>
    <row r="370" spans="1:7" s="129" customFormat="1" ht="66">
      <c r="A370" s="93"/>
      <c r="B370" s="130" t="s">
        <v>753</v>
      </c>
      <c r="C370" s="117"/>
      <c r="D370" s="96"/>
      <c r="E370" s="118"/>
      <c r="F370" s="96"/>
      <c r="G370" s="615"/>
    </row>
    <row r="371" spans="1:7" s="129" customFormat="1">
      <c r="A371" s="93" t="s">
        <v>424</v>
      </c>
      <c r="B371" s="130" t="s">
        <v>754</v>
      </c>
      <c r="C371" s="117"/>
      <c r="D371" s="96"/>
      <c r="E371" s="118"/>
      <c r="F371" s="96"/>
      <c r="G371" s="615"/>
    </row>
    <row r="372" spans="1:7" s="129" customFormat="1">
      <c r="A372" s="93" t="s">
        <v>426</v>
      </c>
      <c r="B372" s="100" t="s">
        <v>755</v>
      </c>
      <c r="C372" s="117" t="s">
        <v>48</v>
      </c>
      <c r="D372" s="96">
        <v>468</v>
      </c>
      <c r="E372" s="118"/>
      <c r="F372" s="96">
        <f t="shared" ref="F372:F394" si="12">E372*D372</f>
        <v>0</v>
      </c>
      <c r="G372" s="615"/>
    </row>
    <row r="373" spans="1:7" s="129" customFormat="1">
      <c r="A373" s="93" t="s">
        <v>448</v>
      </c>
      <c r="B373" s="100" t="s">
        <v>675</v>
      </c>
      <c r="C373" s="117"/>
      <c r="D373" s="96"/>
      <c r="E373" s="118"/>
      <c r="F373" s="96"/>
      <c r="G373" s="615"/>
    </row>
    <row r="374" spans="1:7" s="129" customFormat="1">
      <c r="A374" s="93" t="s">
        <v>448</v>
      </c>
      <c r="B374" s="100" t="s">
        <v>756</v>
      </c>
      <c r="C374" s="117"/>
      <c r="D374" s="96"/>
      <c r="E374" s="118"/>
      <c r="F374" s="96"/>
      <c r="G374" s="615"/>
    </row>
    <row r="375" spans="1:7" s="129" customFormat="1" ht="33">
      <c r="A375" s="93" t="s">
        <v>448</v>
      </c>
      <c r="B375" s="100" t="s">
        <v>757</v>
      </c>
      <c r="C375" s="117"/>
      <c r="D375" s="96"/>
      <c r="E375" s="118"/>
      <c r="F375" s="96"/>
      <c r="G375" s="615"/>
    </row>
    <row r="376" spans="1:7" s="129" customFormat="1">
      <c r="A376" s="93" t="s">
        <v>448</v>
      </c>
      <c r="B376" s="100" t="s">
        <v>758</v>
      </c>
      <c r="C376" s="117"/>
      <c r="D376" s="96"/>
      <c r="E376" s="118"/>
      <c r="F376" s="96"/>
      <c r="G376" s="615"/>
    </row>
    <row r="377" spans="1:7" s="129" customFormat="1">
      <c r="A377" s="93" t="s">
        <v>448</v>
      </c>
      <c r="B377" s="100" t="s">
        <v>759</v>
      </c>
      <c r="C377" s="117"/>
      <c r="D377" s="96"/>
      <c r="E377" s="118"/>
      <c r="F377" s="96"/>
      <c r="G377" s="615"/>
    </row>
    <row r="378" spans="1:7" s="129" customFormat="1">
      <c r="A378" s="93" t="s">
        <v>448</v>
      </c>
      <c r="B378" s="100" t="s">
        <v>760</v>
      </c>
      <c r="C378" s="117"/>
      <c r="D378" s="96"/>
      <c r="E378" s="118"/>
      <c r="F378" s="96"/>
      <c r="G378" s="615"/>
    </row>
    <row r="379" spans="1:7" s="129" customFormat="1">
      <c r="A379" s="93" t="s">
        <v>448</v>
      </c>
      <c r="B379" s="100" t="s">
        <v>761</v>
      </c>
      <c r="C379" s="117"/>
      <c r="D379" s="96"/>
      <c r="E379" s="118"/>
      <c r="F379" s="96"/>
      <c r="G379" s="615"/>
    </row>
    <row r="380" spans="1:7" s="129" customFormat="1">
      <c r="A380" s="93" t="s">
        <v>448</v>
      </c>
      <c r="B380" s="100" t="s">
        <v>762</v>
      </c>
      <c r="C380" s="117"/>
      <c r="D380" s="96"/>
      <c r="E380" s="118"/>
      <c r="F380" s="96"/>
      <c r="G380" s="615"/>
    </row>
    <row r="381" spans="1:7" s="129" customFormat="1">
      <c r="A381" s="93" t="s">
        <v>448</v>
      </c>
      <c r="B381" s="100" t="s">
        <v>763</v>
      </c>
      <c r="C381" s="117"/>
      <c r="D381" s="96"/>
      <c r="E381" s="118"/>
      <c r="F381" s="96"/>
      <c r="G381" s="615"/>
    </row>
    <row r="382" spans="1:7" s="129" customFormat="1">
      <c r="A382" s="93" t="s">
        <v>428</v>
      </c>
      <c r="B382" s="100" t="s">
        <v>764</v>
      </c>
      <c r="C382" s="117" t="s">
        <v>457</v>
      </c>
      <c r="D382" s="96">
        <v>98</v>
      </c>
      <c r="E382" s="118"/>
      <c r="F382" s="96">
        <f t="shared" si="12"/>
        <v>0</v>
      </c>
      <c r="G382" s="615"/>
    </row>
    <row r="383" spans="1:7" s="129" customFormat="1">
      <c r="A383" s="93" t="s">
        <v>448</v>
      </c>
      <c r="B383" s="100" t="s">
        <v>675</v>
      </c>
      <c r="C383" s="117"/>
      <c r="D383" s="96"/>
      <c r="E383" s="118"/>
      <c r="F383" s="96"/>
      <c r="G383" s="615"/>
    </row>
    <row r="384" spans="1:7" s="129" customFormat="1">
      <c r="A384" s="93" t="s">
        <v>448</v>
      </c>
      <c r="B384" s="100" t="s">
        <v>756</v>
      </c>
      <c r="C384" s="117"/>
      <c r="D384" s="96"/>
      <c r="E384" s="118"/>
      <c r="F384" s="96"/>
      <c r="G384" s="615"/>
    </row>
    <row r="385" spans="1:7" s="129" customFormat="1" ht="33">
      <c r="A385" s="93" t="s">
        <v>448</v>
      </c>
      <c r="B385" s="100" t="s">
        <v>757</v>
      </c>
      <c r="C385" s="117"/>
      <c r="D385" s="96"/>
      <c r="E385" s="118"/>
      <c r="F385" s="96"/>
      <c r="G385" s="615"/>
    </row>
    <row r="386" spans="1:7" s="129" customFormat="1">
      <c r="A386" s="93" t="s">
        <v>448</v>
      </c>
      <c r="B386" s="100" t="s">
        <v>758</v>
      </c>
      <c r="C386" s="117"/>
      <c r="D386" s="96"/>
      <c r="E386" s="118"/>
      <c r="F386" s="96"/>
      <c r="G386" s="615"/>
    </row>
    <row r="387" spans="1:7" s="129" customFormat="1">
      <c r="A387" s="93" t="s">
        <v>448</v>
      </c>
      <c r="B387" s="100" t="s">
        <v>765</v>
      </c>
      <c r="C387" s="117"/>
      <c r="D387" s="96"/>
      <c r="E387" s="118"/>
      <c r="F387" s="96"/>
      <c r="G387" s="615"/>
    </row>
    <row r="388" spans="1:7" s="129" customFormat="1">
      <c r="A388" s="93" t="s">
        <v>766</v>
      </c>
      <c r="B388" s="100" t="s">
        <v>767</v>
      </c>
      <c r="C388" s="117"/>
      <c r="D388" s="96"/>
      <c r="E388" s="118"/>
      <c r="F388" s="96"/>
      <c r="G388" s="615"/>
    </row>
    <row r="389" spans="1:7" s="129" customFormat="1">
      <c r="A389" s="93" t="s">
        <v>768</v>
      </c>
      <c r="B389" s="100" t="s">
        <v>743</v>
      </c>
      <c r="C389" s="117" t="s">
        <v>457</v>
      </c>
      <c r="D389" s="96">
        <v>46</v>
      </c>
      <c r="E389" s="118"/>
      <c r="F389" s="96">
        <f t="shared" si="12"/>
        <v>0</v>
      </c>
      <c r="G389" s="615"/>
    </row>
    <row r="390" spans="1:7" s="129" customFormat="1">
      <c r="A390" s="93" t="s">
        <v>448</v>
      </c>
      <c r="B390" s="100" t="s">
        <v>744</v>
      </c>
      <c r="C390" s="117"/>
      <c r="D390" s="96"/>
      <c r="E390" s="118"/>
      <c r="F390" s="96"/>
      <c r="G390" s="615"/>
    </row>
    <row r="391" spans="1:7" s="129" customFormat="1">
      <c r="A391" s="93" t="s">
        <v>448</v>
      </c>
      <c r="B391" s="100" t="s">
        <v>745</v>
      </c>
      <c r="C391" s="117"/>
      <c r="D391" s="96"/>
      <c r="E391" s="118"/>
      <c r="F391" s="96"/>
      <c r="G391" s="615"/>
    </row>
    <row r="392" spans="1:7" s="129" customFormat="1">
      <c r="A392" s="93" t="s">
        <v>448</v>
      </c>
      <c r="B392" s="100" t="s">
        <v>746</v>
      </c>
      <c r="C392" s="117"/>
      <c r="D392" s="96"/>
      <c r="E392" s="118"/>
      <c r="F392" s="96"/>
      <c r="G392" s="615"/>
    </row>
    <row r="393" spans="1:7" s="129" customFormat="1">
      <c r="A393" s="93" t="s">
        <v>769</v>
      </c>
      <c r="B393" s="100" t="s">
        <v>747</v>
      </c>
      <c r="C393" s="117" t="s">
        <v>489</v>
      </c>
      <c r="D393" s="96">
        <v>4</v>
      </c>
      <c r="E393" s="118"/>
      <c r="F393" s="96">
        <f t="shared" si="12"/>
        <v>0</v>
      </c>
      <c r="G393" s="615"/>
    </row>
    <row r="394" spans="1:7" s="129" customFormat="1">
      <c r="A394" s="93" t="s">
        <v>770</v>
      </c>
      <c r="B394" s="100" t="s">
        <v>771</v>
      </c>
      <c r="C394" s="117" t="s">
        <v>457</v>
      </c>
      <c r="D394" s="96">
        <v>25</v>
      </c>
      <c r="E394" s="118"/>
      <c r="F394" s="96">
        <f t="shared" si="12"/>
        <v>0</v>
      </c>
      <c r="G394" s="615"/>
    </row>
    <row r="395" spans="1:7" s="129" customFormat="1">
      <c r="A395" s="93" t="s">
        <v>448</v>
      </c>
      <c r="B395" s="100" t="s">
        <v>675</v>
      </c>
      <c r="C395" s="117"/>
      <c r="D395" s="96"/>
      <c r="E395" s="118"/>
      <c r="F395" s="96"/>
      <c r="G395" s="615"/>
    </row>
    <row r="396" spans="1:7" s="129" customFormat="1">
      <c r="A396" s="93" t="s">
        <v>448</v>
      </c>
      <c r="B396" s="100" t="s">
        <v>756</v>
      </c>
      <c r="C396" s="117"/>
      <c r="D396" s="96"/>
      <c r="E396" s="118"/>
      <c r="F396" s="96"/>
      <c r="G396" s="615"/>
    </row>
    <row r="397" spans="1:7" s="129" customFormat="1" ht="33">
      <c r="A397" s="93" t="s">
        <v>448</v>
      </c>
      <c r="B397" s="100" t="s">
        <v>757</v>
      </c>
      <c r="C397" s="117"/>
      <c r="D397" s="96"/>
      <c r="E397" s="118"/>
      <c r="F397" s="96"/>
      <c r="G397" s="615"/>
    </row>
    <row r="398" spans="1:7" s="129" customFormat="1">
      <c r="A398" s="93" t="s">
        <v>448</v>
      </c>
      <c r="B398" s="100" t="s">
        <v>759</v>
      </c>
      <c r="C398" s="117"/>
      <c r="D398" s="96"/>
      <c r="E398" s="118"/>
      <c r="F398" s="96"/>
      <c r="G398" s="615"/>
    </row>
    <row r="399" spans="1:7" s="129" customFormat="1">
      <c r="A399" s="93" t="s">
        <v>448</v>
      </c>
      <c r="B399" s="100" t="s">
        <v>760</v>
      </c>
      <c r="C399" s="117"/>
      <c r="D399" s="96"/>
      <c r="E399" s="118"/>
      <c r="F399" s="96"/>
      <c r="G399" s="615"/>
    </row>
    <row r="400" spans="1:7" s="129" customFormat="1">
      <c r="A400" s="93" t="s">
        <v>448</v>
      </c>
      <c r="B400" s="100" t="s">
        <v>761</v>
      </c>
      <c r="C400" s="117"/>
      <c r="D400" s="96"/>
      <c r="E400" s="118"/>
      <c r="F400" s="96"/>
      <c r="G400" s="615"/>
    </row>
    <row r="401" spans="1:7" s="129" customFormat="1">
      <c r="A401" s="93" t="s">
        <v>448</v>
      </c>
      <c r="B401" s="100" t="s">
        <v>772</v>
      </c>
      <c r="C401" s="117"/>
      <c r="D401" s="96"/>
      <c r="E401" s="118"/>
      <c r="F401" s="96"/>
      <c r="G401" s="615"/>
    </row>
    <row r="402" spans="1:7" s="129" customFormat="1">
      <c r="A402" s="93" t="s">
        <v>448</v>
      </c>
      <c r="B402" s="100" t="s">
        <v>763</v>
      </c>
      <c r="C402" s="117"/>
      <c r="D402" s="96"/>
      <c r="E402" s="118"/>
      <c r="F402" s="96"/>
      <c r="G402" s="615"/>
    </row>
    <row r="403" spans="1:7" s="129" customFormat="1">
      <c r="A403" s="93" t="s">
        <v>430</v>
      </c>
      <c r="B403" s="130" t="s">
        <v>773</v>
      </c>
      <c r="C403" s="117"/>
      <c r="D403" s="96"/>
      <c r="E403" s="118"/>
      <c r="F403" s="96"/>
      <c r="G403" s="615"/>
    </row>
    <row r="404" spans="1:7" s="129" customFormat="1">
      <c r="A404" s="93" t="s">
        <v>432</v>
      </c>
      <c r="B404" s="100" t="s">
        <v>755</v>
      </c>
      <c r="C404" s="117" t="s">
        <v>48</v>
      </c>
      <c r="D404" s="96">
        <v>52</v>
      </c>
      <c r="E404" s="118"/>
      <c r="F404" s="96">
        <f t="shared" ref="F404:F438" si="13">E404*D404</f>
        <v>0</v>
      </c>
      <c r="G404" s="615"/>
    </row>
    <row r="405" spans="1:7" s="129" customFormat="1">
      <c r="A405" s="93" t="s">
        <v>448</v>
      </c>
      <c r="B405" s="100" t="s">
        <v>675</v>
      </c>
      <c r="C405" s="117"/>
      <c r="D405" s="96"/>
      <c r="E405" s="118"/>
      <c r="F405" s="96"/>
      <c r="G405" s="615"/>
    </row>
    <row r="406" spans="1:7" s="129" customFormat="1">
      <c r="A406" s="93" t="s">
        <v>448</v>
      </c>
      <c r="B406" s="100" t="s">
        <v>756</v>
      </c>
      <c r="C406" s="117"/>
      <c r="D406" s="96"/>
      <c r="E406" s="118"/>
      <c r="F406" s="96"/>
      <c r="G406" s="615"/>
    </row>
    <row r="407" spans="1:7" s="129" customFormat="1" ht="33">
      <c r="A407" s="93" t="s">
        <v>448</v>
      </c>
      <c r="B407" s="100" t="s">
        <v>757</v>
      </c>
      <c r="C407" s="117"/>
      <c r="D407" s="96"/>
      <c r="E407" s="118"/>
      <c r="F407" s="96"/>
      <c r="G407" s="615"/>
    </row>
    <row r="408" spans="1:7" s="129" customFormat="1">
      <c r="A408" s="93" t="s">
        <v>448</v>
      </c>
      <c r="B408" s="100" t="s">
        <v>774</v>
      </c>
      <c r="C408" s="117"/>
      <c r="D408" s="96"/>
      <c r="E408" s="118"/>
      <c r="F408" s="96"/>
      <c r="G408" s="615"/>
    </row>
    <row r="409" spans="1:7" s="129" customFormat="1">
      <c r="A409" s="93" t="s">
        <v>448</v>
      </c>
      <c r="B409" s="100" t="s">
        <v>759</v>
      </c>
      <c r="C409" s="117"/>
      <c r="D409" s="96"/>
      <c r="E409" s="118"/>
      <c r="F409" s="96"/>
      <c r="G409" s="615"/>
    </row>
    <row r="410" spans="1:7" s="129" customFormat="1">
      <c r="A410" s="93" t="s">
        <v>448</v>
      </c>
      <c r="B410" s="100" t="s">
        <v>761</v>
      </c>
      <c r="C410" s="117"/>
      <c r="D410" s="96"/>
      <c r="E410" s="118"/>
      <c r="F410" s="96"/>
      <c r="G410" s="615"/>
    </row>
    <row r="411" spans="1:7" s="129" customFormat="1">
      <c r="A411" s="93" t="s">
        <v>448</v>
      </c>
      <c r="B411" s="100" t="s">
        <v>775</v>
      </c>
      <c r="C411" s="117"/>
      <c r="D411" s="96"/>
      <c r="E411" s="118"/>
      <c r="F411" s="96"/>
      <c r="G411" s="615"/>
    </row>
    <row r="412" spans="1:7" s="129" customFormat="1">
      <c r="A412" s="93" t="s">
        <v>433</v>
      </c>
      <c r="B412" s="100" t="s">
        <v>764</v>
      </c>
      <c r="C412" s="117" t="s">
        <v>457</v>
      </c>
      <c r="D412" s="96">
        <v>38</v>
      </c>
      <c r="E412" s="118"/>
      <c r="F412" s="96">
        <f t="shared" si="13"/>
        <v>0</v>
      </c>
      <c r="G412" s="615"/>
    </row>
    <row r="413" spans="1:7" s="129" customFormat="1">
      <c r="A413" s="93" t="s">
        <v>448</v>
      </c>
      <c r="B413" s="100" t="s">
        <v>675</v>
      </c>
      <c r="C413" s="117"/>
      <c r="D413" s="96"/>
      <c r="E413" s="118"/>
      <c r="F413" s="96"/>
      <c r="G413" s="615"/>
    </row>
    <row r="414" spans="1:7" s="129" customFormat="1">
      <c r="A414" s="93" t="s">
        <v>448</v>
      </c>
      <c r="B414" s="100" t="s">
        <v>756</v>
      </c>
      <c r="C414" s="117"/>
      <c r="D414" s="96"/>
      <c r="E414" s="118"/>
      <c r="F414" s="96"/>
      <c r="G414" s="615"/>
    </row>
    <row r="415" spans="1:7" s="129" customFormat="1" ht="33">
      <c r="A415" s="93" t="s">
        <v>448</v>
      </c>
      <c r="B415" s="100" t="s">
        <v>757</v>
      </c>
      <c r="C415" s="117"/>
      <c r="D415" s="96"/>
      <c r="E415" s="118"/>
      <c r="F415" s="96"/>
      <c r="G415" s="615"/>
    </row>
    <row r="416" spans="1:7" s="129" customFormat="1">
      <c r="A416" s="93" t="s">
        <v>448</v>
      </c>
      <c r="B416" s="100" t="s">
        <v>758</v>
      </c>
      <c r="C416" s="117"/>
      <c r="D416" s="96"/>
      <c r="E416" s="118"/>
      <c r="F416" s="96"/>
      <c r="G416" s="615"/>
    </row>
    <row r="417" spans="1:7" s="129" customFormat="1">
      <c r="A417" s="93" t="s">
        <v>448</v>
      </c>
      <c r="B417" s="100" t="s">
        <v>765</v>
      </c>
      <c r="C417" s="117"/>
      <c r="D417" s="96"/>
      <c r="E417" s="118"/>
      <c r="F417" s="96"/>
      <c r="G417" s="615"/>
    </row>
    <row r="418" spans="1:7" s="129" customFormat="1">
      <c r="A418" s="93" t="s">
        <v>776</v>
      </c>
      <c r="B418" s="100" t="s">
        <v>777</v>
      </c>
      <c r="C418" s="117" t="s">
        <v>489</v>
      </c>
      <c r="D418" s="96">
        <v>2</v>
      </c>
      <c r="E418" s="118"/>
      <c r="F418" s="96">
        <f t="shared" si="13"/>
        <v>0</v>
      </c>
      <c r="G418" s="615"/>
    </row>
    <row r="419" spans="1:7" s="129" customFormat="1">
      <c r="A419" s="93" t="s">
        <v>434</v>
      </c>
      <c r="B419" s="130" t="s">
        <v>778</v>
      </c>
      <c r="C419" s="117"/>
      <c r="D419" s="96"/>
      <c r="E419" s="118"/>
      <c r="F419" s="96"/>
      <c r="G419" s="615"/>
    </row>
    <row r="420" spans="1:7" s="129" customFormat="1">
      <c r="A420" s="93" t="s">
        <v>437</v>
      </c>
      <c r="B420" s="100" t="s">
        <v>755</v>
      </c>
      <c r="C420" s="117" t="s">
        <v>48</v>
      </c>
      <c r="D420" s="96">
        <v>11</v>
      </c>
      <c r="E420" s="118"/>
      <c r="F420" s="96">
        <f t="shared" si="13"/>
        <v>0</v>
      </c>
      <c r="G420" s="615"/>
    </row>
    <row r="421" spans="1:7" s="129" customFormat="1">
      <c r="A421" s="93" t="s">
        <v>448</v>
      </c>
      <c r="B421" s="100" t="s">
        <v>779</v>
      </c>
      <c r="C421" s="117"/>
      <c r="D421" s="96"/>
      <c r="E421" s="118"/>
      <c r="F421" s="96"/>
      <c r="G421" s="615"/>
    </row>
    <row r="422" spans="1:7" s="129" customFormat="1" ht="33">
      <c r="A422" s="93" t="s">
        <v>448</v>
      </c>
      <c r="B422" s="100" t="s">
        <v>780</v>
      </c>
      <c r="C422" s="117"/>
      <c r="D422" s="96"/>
      <c r="E422" s="118"/>
      <c r="F422" s="96"/>
      <c r="G422" s="615"/>
    </row>
    <row r="423" spans="1:7" s="129" customFormat="1">
      <c r="A423" s="93" t="s">
        <v>448</v>
      </c>
      <c r="B423" s="100" t="s">
        <v>774</v>
      </c>
      <c r="C423" s="117"/>
      <c r="D423" s="96"/>
      <c r="E423" s="118"/>
      <c r="F423" s="96"/>
      <c r="G423" s="615"/>
    </row>
    <row r="424" spans="1:7" s="129" customFormat="1">
      <c r="A424" s="93" t="s">
        <v>448</v>
      </c>
      <c r="B424" s="100" t="s">
        <v>781</v>
      </c>
      <c r="C424" s="117"/>
      <c r="D424" s="96"/>
      <c r="E424" s="118"/>
      <c r="F424" s="96"/>
      <c r="G424" s="615"/>
    </row>
    <row r="425" spans="1:7" s="129" customFormat="1" ht="49.5">
      <c r="A425" s="93" t="s">
        <v>448</v>
      </c>
      <c r="B425" s="100" t="s">
        <v>686</v>
      </c>
      <c r="C425" s="117"/>
      <c r="D425" s="96"/>
      <c r="E425" s="118"/>
      <c r="F425" s="96"/>
      <c r="G425" s="615"/>
    </row>
    <row r="426" spans="1:7" s="129" customFormat="1">
      <c r="A426" s="93" t="s">
        <v>438</v>
      </c>
      <c r="B426" s="100" t="s">
        <v>764</v>
      </c>
      <c r="C426" s="117" t="s">
        <v>457</v>
      </c>
      <c r="D426" s="96">
        <v>5</v>
      </c>
      <c r="E426" s="118"/>
      <c r="F426" s="96">
        <f t="shared" si="13"/>
        <v>0</v>
      </c>
      <c r="G426" s="615"/>
    </row>
    <row r="427" spans="1:7" s="129" customFormat="1" ht="33">
      <c r="A427" s="93"/>
      <c r="B427" s="100" t="s">
        <v>780</v>
      </c>
      <c r="C427" s="117"/>
      <c r="D427" s="96"/>
      <c r="E427" s="118"/>
      <c r="F427" s="96"/>
      <c r="G427" s="615"/>
    </row>
    <row r="428" spans="1:7" s="129" customFormat="1">
      <c r="A428" s="93"/>
      <c r="B428" s="100" t="s">
        <v>774</v>
      </c>
      <c r="C428" s="117"/>
      <c r="D428" s="96"/>
      <c r="E428" s="118"/>
      <c r="F428" s="96"/>
      <c r="G428" s="615"/>
    </row>
    <row r="429" spans="1:7" s="129" customFormat="1">
      <c r="A429" s="93"/>
      <c r="B429" s="100" t="s">
        <v>781</v>
      </c>
      <c r="C429" s="117"/>
      <c r="D429" s="96"/>
      <c r="E429" s="118"/>
      <c r="F429" s="96"/>
      <c r="G429" s="615"/>
    </row>
    <row r="430" spans="1:7" s="129" customFormat="1" ht="49.5">
      <c r="A430" s="93"/>
      <c r="B430" s="100" t="s">
        <v>686</v>
      </c>
      <c r="C430" s="117"/>
      <c r="D430" s="96"/>
      <c r="E430" s="118"/>
      <c r="F430" s="96"/>
      <c r="G430" s="615"/>
    </row>
    <row r="431" spans="1:7" s="129" customFormat="1">
      <c r="A431" s="93" t="s">
        <v>439</v>
      </c>
      <c r="B431" s="130" t="s">
        <v>782</v>
      </c>
      <c r="C431" s="117"/>
      <c r="D431" s="96"/>
      <c r="E431" s="118"/>
      <c r="F431" s="96"/>
      <c r="G431" s="615"/>
    </row>
    <row r="432" spans="1:7" s="129" customFormat="1">
      <c r="A432" s="93" t="s">
        <v>441</v>
      </c>
      <c r="B432" s="100" t="s">
        <v>755</v>
      </c>
      <c r="C432" s="117" t="s">
        <v>48</v>
      </c>
      <c r="D432" s="96">
        <v>40</v>
      </c>
      <c r="E432" s="118"/>
      <c r="F432" s="96">
        <f t="shared" si="13"/>
        <v>0</v>
      </c>
      <c r="G432" s="615"/>
    </row>
    <row r="433" spans="1:7" s="129" customFormat="1">
      <c r="A433" s="93" t="s">
        <v>448</v>
      </c>
      <c r="B433" s="100" t="s">
        <v>779</v>
      </c>
      <c r="C433" s="117"/>
      <c r="D433" s="96"/>
      <c r="E433" s="118"/>
      <c r="F433" s="96"/>
      <c r="G433" s="615"/>
    </row>
    <row r="434" spans="1:7" s="129" customFormat="1" ht="33">
      <c r="A434" s="93" t="s">
        <v>448</v>
      </c>
      <c r="B434" s="100" t="s">
        <v>780</v>
      </c>
      <c r="C434" s="117"/>
      <c r="D434" s="96"/>
      <c r="E434" s="118"/>
      <c r="F434" s="96"/>
      <c r="G434" s="615"/>
    </row>
    <row r="435" spans="1:7" s="129" customFormat="1">
      <c r="A435" s="93" t="s">
        <v>448</v>
      </c>
      <c r="B435" s="100" t="s">
        <v>758</v>
      </c>
      <c r="C435" s="117"/>
      <c r="D435" s="96"/>
      <c r="E435" s="118"/>
      <c r="F435" s="96"/>
      <c r="G435" s="615"/>
    </row>
    <row r="436" spans="1:7" s="129" customFormat="1">
      <c r="A436" s="93" t="s">
        <v>448</v>
      </c>
      <c r="B436" s="100" t="s">
        <v>781</v>
      </c>
      <c r="C436" s="117"/>
      <c r="D436" s="96"/>
      <c r="E436" s="118"/>
      <c r="F436" s="96"/>
      <c r="G436" s="615"/>
    </row>
    <row r="437" spans="1:7" s="129" customFormat="1" ht="49.5">
      <c r="A437" s="93" t="s">
        <v>448</v>
      </c>
      <c r="B437" s="100" t="s">
        <v>686</v>
      </c>
      <c r="C437" s="117"/>
      <c r="D437" s="96"/>
      <c r="E437" s="118"/>
      <c r="F437" s="96"/>
      <c r="G437" s="615"/>
    </row>
    <row r="438" spans="1:7" s="129" customFormat="1">
      <c r="A438" s="93" t="s">
        <v>442</v>
      </c>
      <c r="B438" s="100" t="s">
        <v>783</v>
      </c>
      <c r="C438" s="117" t="s">
        <v>457</v>
      </c>
      <c r="D438" s="96">
        <v>35</v>
      </c>
      <c r="E438" s="118"/>
      <c r="F438" s="96">
        <f t="shared" si="13"/>
        <v>0</v>
      </c>
      <c r="G438" s="615"/>
    </row>
    <row r="439" spans="1:7" s="129" customFormat="1" ht="33">
      <c r="A439" s="93" t="s">
        <v>448</v>
      </c>
      <c r="B439" s="100" t="s">
        <v>780</v>
      </c>
      <c r="C439" s="117"/>
      <c r="D439" s="96"/>
      <c r="E439" s="118"/>
      <c r="F439" s="96"/>
      <c r="G439" s="615"/>
    </row>
    <row r="440" spans="1:7" s="129" customFormat="1">
      <c r="A440" s="93" t="s">
        <v>448</v>
      </c>
      <c r="B440" s="100" t="s">
        <v>784</v>
      </c>
      <c r="C440" s="117"/>
      <c r="D440" s="96"/>
      <c r="E440" s="118"/>
      <c r="F440" s="96"/>
      <c r="G440" s="615"/>
    </row>
    <row r="441" spans="1:7" s="129" customFormat="1">
      <c r="A441" s="93" t="s">
        <v>448</v>
      </c>
      <c r="B441" s="100" t="s">
        <v>781</v>
      </c>
      <c r="C441" s="117"/>
      <c r="D441" s="96"/>
      <c r="E441" s="118"/>
      <c r="F441" s="96"/>
      <c r="G441" s="615"/>
    </row>
    <row r="442" spans="1:7" s="129" customFormat="1" ht="49.5">
      <c r="A442" s="93" t="s">
        <v>448</v>
      </c>
      <c r="B442" s="100" t="s">
        <v>686</v>
      </c>
      <c r="C442" s="117"/>
      <c r="D442" s="96"/>
      <c r="E442" s="118"/>
      <c r="F442" s="96"/>
      <c r="G442" s="615"/>
    </row>
    <row r="443" spans="1:7" s="129" customFormat="1">
      <c r="A443" s="93" t="s">
        <v>448</v>
      </c>
      <c r="B443" s="100" t="s">
        <v>765</v>
      </c>
      <c r="C443" s="117"/>
      <c r="D443" s="96"/>
      <c r="E443" s="118"/>
      <c r="F443" s="96"/>
      <c r="G443" s="615"/>
    </row>
    <row r="444" spans="1:7" s="129" customFormat="1">
      <c r="A444" s="93" t="s">
        <v>785</v>
      </c>
      <c r="B444" s="100" t="s">
        <v>786</v>
      </c>
      <c r="C444" s="117" t="s">
        <v>48</v>
      </c>
      <c r="D444" s="96">
        <v>3</v>
      </c>
      <c r="E444" s="118"/>
      <c r="F444" s="96">
        <f t="shared" ref="F444:F467" si="14">E444*D444</f>
        <v>0</v>
      </c>
      <c r="G444" s="615"/>
    </row>
    <row r="445" spans="1:7" s="129" customFormat="1">
      <c r="A445" s="93" t="s">
        <v>448</v>
      </c>
      <c r="B445" s="100" t="s">
        <v>781</v>
      </c>
      <c r="C445" s="117"/>
      <c r="D445" s="96"/>
      <c r="E445" s="118"/>
      <c r="F445" s="96"/>
      <c r="G445" s="615"/>
    </row>
    <row r="446" spans="1:7" s="129" customFormat="1">
      <c r="A446" s="93" t="s">
        <v>448</v>
      </c>
      <c r="B446" s="100" t="s">
        <v>787</v>
      </c>
      <c r="C446" s="117"/>
      <c r="D446" s="96"/>
      <c r="E446" s="118"/>
      <c r="F446" s="96"/>
      <c r="G446" s="615"/>
    </row>
    <row r="447" spans="1:7" s="129" customFormat="1" ht="49.5">
      <c r="A447" s="93" t="s">
        <v>788</v>
      </c>
      <c r="B447" s="100" t="s">
        <v>789</v>
      </c>
      <c r="C447" s="117" t="s">
        <v>400</v>
      </c>
      <c r="D447" s="96">
        <v>1</v>
      </c>
      <c r="E447" s="118"/>
      <c r="F447" s="96">
        <f t="shared" si="14"/>
        <v>0</v>
      </c>
      <c r="G447" s="615"/>
    </row>
    <row r="448" spans="1:7" s="129" customFormat="1">
      <c r="A448" s="93" t="s">
        <v>443</v>
      </c>
      <c r="B448" s="130" t="s">
        <v>790</v>
      </c>
      <c r="C448" s="117"/>
      <c r="D448" s="96"/>
      <c r="E448" s="118"/>
      <c r="F448" s="96"/>
      <c r="G448" s="615"/>
    </row>
    <row r="449" spans="1:7" s="129" customFormat="1">
      <c r="A449" s="93" t="s">
        <v>445</v>
      </c>
      <c r="B449" s="100" t="s">
        <v>755</v>
      </c>
      <c r="C449" s="117" t="s">
        <v>48</v>
      </c>
      <c r="D449" s="96">
        <v>16</v>
      </c>
      <c r="E449" s="118"/>
      <c r="F449" s="96">
        <f t="shared" si="14"/>
        <v>0</v>
      </c>
      <c r="G449" s="615"/>
    </row>
    <row r="450" spans="1:7" s="129" customFormat="1">
      <c r="A450" s="93" t="s">
        <v>448</v>
      </c>
      <c r="B450" s="100" t="s">
        <v>791</v>
      </c>
      <c r="C450" s="117"/>
      <c r="D450" s="96"/>
      <c r="E450" s="118"/>
      <c r="F450" s="96"/>
      <c r="G450" s="615"/>
    </row>
    <row r="451" spans="1:7" s="129" customFormat="1">
      <c r="A451" s="93" t="s">
        <v>448</v>
      </c>
      <c r="B451" s="100" t="s">
        <v>675</v>
      </c>
      <c r="C451" s="117"/>
      <c r="D451" s="96"/>
      <c r="E451" s="118"/>
      <c r="F451" s="96"/>
      <c r="G451" s="615"/>
    </row>
    <row r="452" spans="1:7" s="129" customFormat="1">
      <c r="A452" s="93" t="s">
        <v>448</v>
      </c>
      <c r="B452" s="100" t="s">
        <v>756</v>
      </c>
      <c r="C452" s="117"/>
      <c r="D452" s="96"/>
      <c r="E452" s="118"/>
      <c r="F452" s="96"/>
      <c r="G452" s="615"/>
    </row>
    <row r="453" spans="1:7" s="129" customFormat="1" ht="33">
      <c r="A453" s="93" t="s">
        <v>448</v>
      </c>
      <c r="B453" s="100" t="s">
        <v>757</v>
      </c>
      <c r="C453" s="117"/>
      <c r="D453" s="96"/>
      <c r="E453" s="118"/>
      <c r="F453" s="96"/>
      <c r="G453" s="615"/>
    </row>
    <row r="454" spans="1:7" s="129" customFormat="1">
      <c r="A454" s="93" t="s">
        <v>448</v>
      </c>
      <c r="B454" s="100" t="s">
        <v>758</v>
      </c>
      <c r="C454" s="117"/>
      <c r="D454" s="96"/>
      <c r="E454" s="118"/>
      <c r="F454" s="96"/>
      <c r="G454" s="615"/>
    </row>
    <row r="455" spans="1:7" s="129" customFormat="1">
      <c r="A455" s="93" t="s">
        <v>448</v>
      </c>
      <c r="B455" s="100" t="s">
        <v>759</v>
      </c>
      <c r="C455" s="117"/>
      <c r="D455" s="96"/>
      <c r="E455" s="118"/>
      <c r="F455" s="96"/>
      <c r="G455" s="615"/>
    </row>
    <row r="456" spans="1:7" s="129" customFormat="1">
      <c r="A456" s="93" t="s">
        <v>448</v>
      </c>
      <c r="B456" s="100" t="s">
        <v>760</v>
      </c>
      <c r="C456" s="117"/>
      <c r="D456" s="96"/>
      <c r="E456" s="118"/>
      <c r="F456" s="96"/>
      <c r="G456" s="615"/>
    </row>
    <row r="457" spans="1:7" s="129" customFormat="1">
      <c r="A457" s="93" t="s">
        <v>448</v>
      </c>
      <c r="B457" s="100" t="s">
        <v>761</v>
      </c>
      <c r="C457" s="117"/>
      <c r="D457" s="96"/>
      <c r="E457" s="118"/>
      <c r="F457" s="96"/>
      <c r="G457" s="615"/>
    </row>
    <row r="458" spans="1:7" s="129" customFormat="1">
      <c r="A458" s="93" t="s">
        <v>448</v>
      </c>
      <c r="B458" s="100" t="s">
        <v>762</v>
      </c>
      <c r="C458" s="117"/>
      <c r="D458" s="96"/>
      <c r="E458" s="118"/>
      <c r="F458" s="96"/>
      <c r="G458" s="615"/>
    </row>
    <row r="459" spans="1:7" s="129" customFormat="1">
      <c r="A459" s="93" t="s">
        <v>448</v>
      </c>
      <c r="B459" s="100" t="s">
        <v>763</v>
      </c>
      <c r="C459" s="117"/>
      <c r="D459" s="96"/>
      <c r="E459" s="118"/>
      <c r="F459" s="96"/>
      <c r="G459" s="615"/>
    </row>
    <row r="460" spans="1:7" s="129" customFormat="1">
      <c r="A460" s="93" t="s">
        <v>446</v>
      </c>
      <c r="B460" s="100" t="s">
        <v>764</v>
      </c>
      <c r="C460" s="117" t="s">
        <v>457</v>
      </c>
      <c r="D460" s="96">
        <v>15</v>
      </c>
      <c r="E460" s="118"/>
      <c r="F460" s="96">
        <f t="shared" si="14"/>
        <v>0</v>
      </c>
      <c r="G460" s="615"/>
    </row>
    <row r="461" spans="1:7" s="129" customFormat="1">
      <c r="A461" s="93" t="s">
        <v>448</v>
      </c>
      <c r="B461" s="100" t="s">
        <v>675</v>
      </c>
      <c r="C461" s="117"/>
      <c r="D461" s="96"/>
      <c r="E461" s="118"/>
      <c r="F461" s="96"/>
      <c r="G461" s="615"/>
    </row>
    <row r="462" spans="1:7" s="129" customFormat="1">
      <c r="A462" s="93" t="s">
        <v>448</v>
      </c>
      <c r="B462" s="100" t="s">
        <v>756</v>
      </c>
      <c r="C462" s="117"/>
      <c r="D462" s="96"/>
      <c r="E462" s="118"/>
      <c r="F462" s="96"/>
      <c r="G462" s="615"/>
    </row>
    <row r="463" spans="1:7" s="129" customFormat="1" ht="33">
      <c r="A463" s="93" t="s">
        <v>448</v>
      </c>
      <c r="B463" s="100" t="s">
        <v>757</v>
      </c>
      <c r="C463" s="117"/>
      <c r="D463" s="96"/>
      <c r="E463" s="118"/>
      <c r="F463" s="96"/>
      <c r="G463" s="615"/>
    </row>
    <row r="464" spans="1:7" s="129" customFormat="1">
      <c r="A464" s="93" t="s">
        <v>448</v>
      </c>
      <c r="B464" s="100" t="s">
        <v>758</v>
      </c>
      <c r="C464" s="117"/>
      <c r="D464" s="96"/>
      <c r="E464" s="118"/>
      <c r="F464" s="96"/>
      <c r="G464" s="615"/>
    </row>
    <row r="465" spans="1:7" s="129" customFormat="1">
      <c r="A465" s="93" t="s">
        <v>448</v>
      </c>
      <c r="B465" s="100" t="s">
        <v>765</v>
      </c>
      <c r="C465" s="117"/>
      <c r="D465" s="96"/>
      <c r="E465" s="118"/>
      <c r="F465" s="96"/>
      <c r="G465" s="615"/>
    </row>
    <row r="466" spans="1:7" s="129" customFormat="1">
      <c r="A466" s="93" t="s">
        <v>664</v>
      </c>
      <c r="B466" s="130" t="s">
        <v>792</v>
      </c>
      <c r="C466" s="117"/>
      <c r="D466" s="96"/>
      <c r="E466" s="118"/>
      <c r="F466" s="96"/>
      <c r="G466" s="615"/>
    </row>
    <row r="467" spans="1:7" s="129" customFormat="1">
      <c r="A467" s="93" t="s">
        <v>793</v>
      </c>
      <c r="B467" s="100" t="s">
        <v>755</v>
      </c>
      <c r="C467" s="117" t="s">
        <v>48</v>
      </c>
      <c r="D467" s="96">
        <v>100</v>
      </c>
      <c r="E467" s="118"/>
      <c r="F467" s="96">
        <f t="shared" si="14"/>
        <v>0</v>
      </c>
      <c r="G467" s="615"/>
    </row>
    <row r="468" spans="1:7" s="129" customFormat="1">
      <c r="A468" s="93" t="s">
        <v>448</v>
      </c>
      <c r="B468" s="100" t="s">
        <v>791</v>
      </c>
      <c r="C468" s="117"/>
      <c r="D468" s="96"/>
      <c r="E468" s="118"/>
      <c r="F468" s="96"/>
      <c r="G468" s="615"/>
    </row>
    <row r="469" spans="1:7" s="129" customFormat="1">
      <c r="A469" s="93" t="s">
        <v>448</v>
      </c>
      <c r="B469" s="100" t="s">
        <v>675</v>
      </c>
      <c r="C469" s="117"/>
      <c r="D469" s="96"/>
      <c r="E469" s="118"/>
      <c r="F469" s="96"/>
      <c r="G469" s="615"/>
    </row>
    <row r="470" spans="1:7" s="129" customFormat="1">
      <c r="A470" s="93" t="s">
        <v>448</v>
      </c>
      <c r="B470" s="100" t="s">
        <v>756</v>
      </c>
      <c r="C470" s="117"/>
      <c r="D470" s="96"/>
      <c r="E470" s="118"/>
      <c r="F470" s="96"/>
      <c r="G470" s="615"/>
    </row>
    <row r="471" spans="1:7" s="129" customFormat="1" ht="33">
      <c r="A471" s="93" t="s">
        <v>448</v>
      </c>
      <c r="B471" s="100" t="s">
        <v>757</v>
      </c>
      <c r="C471" s="117"/>
      <c r="D471" s="96"/>
      <c r="E471" s="118"/>
      <c r="F471" s="96"/>
      <c r="G471" s="615"/>
    </row>
    <row r="472" spans="1:7" s="129" customFormat="1">
      <c r="A472" s="93" t="s">
        <v>448</v>
      </c>
      <c r="B472" s="100" t="s">
        <v>758</v>
      </c>
      <c r="C472" s="117"/>
      <c r="D472" s="96"/>
      <c r="E472" s="118"/>
      <c r="F472" s="96"/>
      <c r="G472" s="615"/>
    </row>
    <row r="473" spans="1:7" s="129" customFormat="1">
      <c r="A473" s="93" t="s">
        <v>448</v>
      </c>
      <c r="B473" s="100" t="s">
        <v>759</v>
      </c>
      <c r="C473" s="117"/>
      <c r="D473" s="96"/>
      <c r="E473" s="118"/>
      <c r="F473" s="96"/>
      <c r="G473" s="615"/>
    </row>
    <row r="474" spans="1:7" s="129" customFormat="1">
      <c r="A474" s="93" t="s">
        <v>448</v>
      </c>
      <c r="B474" s="100" t="s">
        <v>760</v>
      </c>
      <c r="C474" s="117"/>
      <c r="D474" s="96"/>
      <c r="E474" s="118"/>
      <c r="F474" s="96"/>
      <c r="G474" s="615"/>
    </row>
    <row r="475" spans="1:7" s="129" customFormat="1">
      <c r="A475" s="93" t="s">
        <v>448</v>
      </c>
      <c r="B475" s="100" t="s">
        <v>761</v>
      </c>
      <c r="C475" s="117"/>
      <c r="D475" s="96"/>
      <c r="E475" s="118"/>
      <c r="F475" s="96"/>
      <c r="G475" s="615"/>
    </row>
    <row r="476" spans="1:7" s="129" customFormat="1">
      <c r="A476" s="93" t="s">
        <v>448</v>
      </c>
      <c r="B476" s="100" t="s">
        <v>762</v>
      </c>
      <c r="C476" s="117"/>
      <c r="D476" s="96"/>
      <c r="E476" s="118"/>
      <c r="F476" s="96"/>
      <c r="G476" s="615"/>
    </row>
    <row r="477" spans="1:7" s="129" customFormat="1">
      <c r="A477" s="93" t="s">
        <v>448</v>
      </c>
      <c r="B477" s="100" t="s">
        <v>763</v>
      </c>
      <c r="C477" s="117"/>
      <c r="D477" s="96"/>
      <c r="E477" s="118"/>
      <c r="F477" s="96"/>
      <c r="G477" s="615"/>
    </row>
    <row r="478" spans="1:7" s="129" customFormat="1">
      <c r="A478" s="93" t="s">
        <v>794</v>
      </c>
      <c r="B478" s="100" t="s">
        <v>764</v>
      </c>
      <c r="C478" s="117" t="s">
        <v>457</v>
      </c>
      <c r="D478" s="96">
        <v>35</v>
      </c>
      <c r="E478" s="118"/>
      <c r="F478" s="96">
        <f t="shared" ref="F478:F493" si="15">E478*D478</f>
        <v>0</v>
      </c>
      <c r="G478" s="615"/>
    </row>
    <row r="479" spans="1:7" s="129" customFormat="1">
      <c r="A479" s="93" t="s">
        <v>448</v>
      </c>
      <c r="B479" s="100" t="s">
        <v>675</v>
      </c>
      <c r="C479" s="117"/>
      <c r="D479" s="96"/>
      <c r="E479" s="118"/>
      <c r="F479" s="96"/>
      <c r="G479" s="615"/>
    </row>
    <row r="480" spans="1:7" s="129" customFormat="1">
      <c r="A480" s="93" t="s">
        <v>448</v>
      </c>
      <c r="B480" s="100" t="s">
        <v>756</v>
      </c>
      <c r="C480" s="117"/>
      <c r="D480" s="96"/>
      <c r="E480" s="118"/>
      <c r="F480" s="96"/>
      <c r="G480" s="615"/>
    </row>
    <row r="481" spans="1:7" s="129" customFormat="1" ht="33">
      <c r="A481" s="93" t="s">
        <v>448</v>
      </c>
      <c r="B481" s="100" t="s">
        <v>757</v>
      </c>
      <c r="C481" s="117"/>
      <c r="D481" s="96"/>
      <c r="E481" s="118"/>
      <c r="F481" s="96"/>
      <c r="G481" s="615"/>
    </row>
    <row r="482" spans="1:7" s="129" customFormat="1">
      <c r="A482" s="93" t="s">
        <v>448</v>
      </c>
      <c r="B482" s="100" t="s">
        <v>758</v>
      </c>
      <c r="C482" s="117"/>
      <c r="D482" s="96"/>
      <c r="E482" s="118"/>
      <c r="F482" s="96"/>
      <c r="G482" s="615"/>
    </row>
    <row r="483" spans="1:7" s="129" customFormat="1">
      <c r="A483" s="93" t="s">
        <v>448</v>
      </c>
      <c r="B483" s="100" t="s">
        <v>765</v>
      </c>
      <c r="C483" s="117"/>
      <c r="D483" s="96"/>
      <c r="E483" s="118"/>
      <c r="F483" s="96"/>
      <c r="G483" s="615"/>
    </row>
    <row r="484" spans="1:7" s="129" customFormat="1">
      <c r="A484" s="93" t="s">
        <v>795</v>
      </c>
      <c r="B484" s="100" t="s">
        <v>796</v>
      </c>
      <c r="C484" s="117" t="s">
        <v>489</v>
      </c>
      <c r="D484" s="96">
        <v>2</v>
      </c>
      <c r="E484" s="118"/>
      <c r="F484" s="96">
        <f t="shared" si="15"/>
        <v>0</v>
      </c>
      <c r="G484" s="615"/>
    </row>
    <row r="485" spans="1:7" s="129" customFormat="1" ht="33">
      <c r="A485" s="93" t="s">
        <v>401</v>
      </c>
      <c r="B485" s="100" t="s">
        <v>797</v>
      </c>
      <c r="C485" s="117"/>
      <c r="D485" s="96"/>
      <c r="E485" s="118"/>
      <c r="F485" s="96"/>
      <c r="G485" s="615"/>
    </row>
    <row r="486" spans="1:7" s="129" customFormat="1">
      <c r="A486" s="93" t="s">
        <v>452</v>
      </c>
      <c r="B486" s="100" t="s">
        <v>798</v>
      </c>
      <c r="C486" s="117" t="s">
        <v>457</v>
      </c>
      <c r="D486" s="96">
        <v>180</v>
      </c>
      <c r="E486" s="118"/>
      <c r="F486" s="96">
        <f t="shared" si="15"/>
        <v>0</v>
      </c>
      <c r="G486" s="615"/>
    </row>
    <row r="487" spans="1:7" s="129" customFormat="1">
      <c r="A487" s="93" t="s">
        <v>454</v>
      </c>
      <c r="B487" s="100" t="s">
        <v>799</v>
      </c>
      <c r="C487" s="117" t="s">
        <v>457</v>
      </c>
      <c r="D487" s="96">
        <v>70</v>
      </c>
      <c r="E487" s="118"/>
      <c r="F487" s="96">
        <f t="shared" si="15"/>
        <v>0</v>
      </c>
      <c r="G487" s="615"/>
    </row>
    <row r="488" spans="1:7" s="129" customFormat="1">
      <c r="A488" s="93" t="s">
        <v>595</v>
      </c>
      <c r="B488" s="100" t="s">
        <v>800</v>
      </c>
      <c r="C488" s="117" t="s">
        <v>457</v>
      </c>
      <c r="D488" s="96">
        <v>70</v>
      </c>
      <c r="E488" s="118"/>
      <c r="F488" s="96">
        <f t="shared" si="15"/>
        <v>0</v>
      </c>
      <c r="G488" s="615"/>
    </row>
    <row r="489" spans="1:7" s="129" customFormat="1">
      <c r="A489" s="93" t="s">
        <v>801</v>
      </c>
      <c r="B489" s="100" t="s">
        <v>802</v>
      </c>
      <c r="C489" s="117" t="s">
        <v>489</v>
      </c>
      <c r="D489" s="96">
        <v>1</v>
      </c>
      <c r="E489" s="118"/>
      <c r="F489" s="96">
        <f t="shared" si="15"/>
        <v>0</v>
      </c>
      <c r="G489" s="615"/>
    </row>
    <row r="490" spans="1:7" s="129" customFormat="1">
      <c r="A490" s="93" t="s">
        <v>803</v>
      </c>
      <c r="B490" s="100" t="s">
        <v>804</v>
      </c>
      <c r="C490" s="117" t="s">
        <v>489</v>
      </c>
      <c r="D490" s="96">
        <v>1</v>
      </c>
      <c r="E490" s="118"/>
      <c r="F490" s="96">
        <f t="shared" si="15"/>
        <v>0</v>
      </c>
      <c r="G490" s="615"/>
    </row>
    <row r="491" spans="1:7" s="129" customFormat="1">
      <c r="A491" s="93" t="s">
        <v>805</v>
      </c>
      <c r="B491" s="100" t="s">
        <v>806</v>
      </c>
      <c r="C491" s="117" t="s">
        <v>489</v>
      </c>
      <c r="D491" s="96">
        <v>1</v>
      </c>
      <c r="E491" s="118"/>
      <c r="F491" s="96">
        <f t="shared" si="15"/>
        <v>0</v>
      </c>
      <c r="G491" s="615"/>
    </row>
    <row r="492" spans="1:7" s="129" customFormat="1" ht="49.5">
      <c r="A492" s="93" t="s">
        <v>403</v>
      </c>
      <c r="B492" s="100" t="s">
        <v>807</v>
      </c>
      <c r="C492" s="117" t="s">
        <v>400</v>
      </c>
      <c r="D492" s="96">
        <v>1</v>
      </c>
      <c r="E492" s="118"/>
      <c r="F492" s="96">
        <f t="shared" si="15"/>
        <v>0</v>
      </c>
      <c r="G492" s="615"/>
    </row>
    <row r="493" spans="1:7" s="129" customFormat="1" ht="33">
      <c r="A493" s="93" t="s">
        <v>411</v>
      </c>
      <c r="B493" s="100" t="s">
        <v>508</v>
      </c>
      <c r="C493" s="117"/>
      <c r="D493" s="123">
        <v>0.05</v>
      </c>
      <c r="E493" s="118">
        <f>SUM(F367:F492)</f>
        <v>0</v>
      </c>
      <c r="F493" s="96">
        <f t="shared" si="15"/>
        <v>0</v>
      </c>
      <c r="G493" s="615"/>
    </row>
    <row r="494" spans="1:7" s="127" customFormat="1">
      <c r="A494" s="110"/>
      <c r="B494" s="111" t="s">
        <v>808</v>
      </c>
      <c r="C494" s="112"/>
      <c r="D494" s="113"/>
      <c r="E494" s="114"/>
      <c r="F494" s="113">
        <f>SUM(F367:F493)</f>
        <v>0</v>
      </c>
      <c r="G494" s="611"/>
    </row>
    <row r="495" spans="1:7">
      <c r="A495" s="103"/>
      <c r="C495" s="99"/>
    </row>
    <row r="496" spans="1:7">
      <c r="A496" s="93" t="s">
        <v>809</v>
      </c>
      <c r="B496" s="130" t="s">
        <v>810</v>
      </c>
    </row>
    <row r="497" spans="1:6" ht="33">
      <c r="A497" s="93" t="s">
        <v>811</v>
      </c>
      <c r="B497" s="131" t="s">
        <v>812</v>
      </c>
      <c r="C497" s="117"/>
      <c r="E497" s="118"/>
    </row>
    <row r="498" spans="1:6" ht="33">
      <c r="B498" s="131" t="s">
        <v>813</v>
      </c>
      <c r="C498" s="117"/>
      <c r="E498" s="118"/>
    </row>
    <row r="499" spans="1:6" ht="49.5">
      <c r="B499" s="131" t="s">
        <v>814</v>
      </c>
      <c r="C499" s="117"/>
      <c r="E499" s="118"/>
    </row>
    <row r="500" spans="1:6" ht="66">
      <c r="B500" s="132" t="s">
        <v>815</v>
      </c>
      <c r="C500" s="117"/>
      <c r="E500" s="118"/>
    </row>
    <row r="501" spans="1:6">
      <c r="A501" s="93" t="s">
        <v>646</v>
      </c>
      <c r="B501" s="100" t="s">
        <v>816</v>
      </c>
      <c r="C501" s="117"/>
      <c r="E501" s="118"/>
    </row>
    <row r="502" spans="1:6" ht="132">
      <c r="A502" s="93" t="s">
        <v>424</v>
      </c>
      <c r="B502" s="132" t="s">
        <v>817</v>
      </c>
      <c r="C502" s="117" t="s">
        <v>50</v>
      </c>
      <c r="D502" s="96">
        <v>4500</v>
      </c>
      <c r="E502" s="118"/>
      <c r="F502" s="96">
        <f t="shared" ref="F502:F507" si="16">E502*D502</f>
        <v>0</v>
      </c>
    </row>
    <row r="503" spans="1:6" ht="132">
      <c r="A503" s="93" t="s">
        <v>430</v>
      </c>
      <c r="B503" s="131" t="s">
        <v>818</v>
      </c>
      <c r="C503" s="117" t="s">
        <v>50</v>
      </c>
      <c r="D503" s="96">
        <v>1500</v>
      </c>
      <c r="E503" s="118"/>
      <c r="F503" s="96">
        <f t="shared" si="16"/>
        <v>0</v>
      </c>
    </row>
    <row r="504" spans="1:6" ht="82.5">
      <c r="A504" s="93" t="s">
        <v>401</v>
      </c>
      <c r="B504" s="131" t="s">
        <v>819</v>
      </c>
      <c r="C504" s="117" t="s">
        <v>48</v>
      </c>
      <c r="D504" s="96">
        <v>35</v>
      </c>
      <c r="E504" s="118"/>
      <c r="F504" s="96">
        <f t="shared" si="16"/>
        <v>0</v>
      </c>
    </row>
    <row r="505" spans="1:6" ht="49.5">
      <c r="A505" s="93" t="s">
        <v>403</v>
      </c>
      <c r="B505" s="132" t="s">
        <v>820</v>
      </c>
      <c r="C505" s="117" t="s">
        <v>457</v>
      </c>
      <c r="D505" s="96">
        <v>12</v>
      </c>
      <c r="E505" s="118"/>
      <c r="F505" s="96">
        <f t="shared" si="16"/>
        <v>0</v>
      </c>
    </row>
    <row r="506" spans="1:6" ht="33">
      <c r="A506" s="93" t="s">
        <v>411</v>
      </c>
      <c r="B506" s="132" t="s">
        <v>821</v>
      </c>
      <c r="C506" s="117" t="s">
        <v>457</v>
      </c>
      <c r="D506" s="96">
        <v>12</v>
      </c>
      <c r="E506" s="118"/>
      <c r="F506" s="96">
        <f t="shared" si="16"/>
        <v>0</v>
      </c>
    </row>
    <row r="507" spans="1:6" ht="49.5">
      <c r="A507" s="93" t="s">
        <v>459</v>
      </c>
      <c r="B507" s="132" t="s">
        <v>822</v>
      </c>
      <c r="C507" s="117" t="s">
        <v>457</v>
      </c>
      <c r="D507" s="96">
        <v>50</v>
      </c>
      <c r="E507" s="118"/>
      <c r="F507" s="96">
        <f t="shared" si="16"/>
        <v>0</v>
      </c>
    </row>
    <row r="508" spans="1:6" ht="49.5">
      <c r="A508" s="93" t="s">
        <v>467</v>
      </c>
      <c r="B508" s="132" t="s">
        <v>823</v>
      </c>
      <c r="C508" s="117"/>
      <c r="E508" s="118"/>
    </row>
    <row r="509" spans="1:6" ht="132">
      <c r="A509" s="93" t="s">
        <v>469</v>
      </c>
      <c r="B509" s="132" t="s">
        <v>824</v>
      </c>
      <c r="C509" s="117" t="s">
        <v>50</v>
      </c>
      <c r="D509" s="96">
        <v>500</v>
      </c>
      <c r="E509" s="118"/>
      <c r="F509" s="96">
        <f>E509*D509</f>
        <v>0</v>
      </c>
    </row>
    <row r="510" spans="1:6">
      <c r="A510" s="93" t="s">
        <v>471</v>
      </c>
      <c r="B510" s="132" t="s">
        <v>825</v>
      </c>
      <c r="C510" s="117" t="s">
        <v>48</v>
      </c>
      <c r="D510" s="96">
        <v>15</v>
      </c>
      <c r="E510" s="118"/>
      <c r="F510" s="96">
        <f>E510*D510</f>
        <v>0</v>
      </c>
    </row>
    <row r="511" spans="1:6" ht="33">
      <c r="A511" s="93" t="s">
        <v>482</v>
      </c>
      <c r="B511" s="132" t="s">
        <v>826</v>
      </c>
      <c r="C511" s="117"/>
      <c r="E511" s="118"/>
    </row>
    <row r="512" spans="1:6">
      <c r="A512" s="93" t="s">
        <v>827</v>
      </c>
      <c r="B512" s="132" t="s">
        <v>828</v>
      </c>
      <c r="C512" s="117" t="s">
        <v>48</v>
      </c>
      <c r="D512" s="96">
        <v>10</v>
      </c>
      <c r="E512" s="118"/>
      <c r="F512" s="96">
        <f t="shared" ref="F512:F513" si="17">E512*D512</f>
        <v>0</v>
      </c>
    </row>
    <row r="513" spans="1:7">
      <c r="A513" s="93" t="s">
        <v>829</v>
      </c>
      <c r="B513" s="132" t="s">
        <v>830</v>
      </c>
      <c r="C513" s="117" t="s">
        <v>48</v>
      </c>
      <c r="D513" s="96">
        <v>4</v>
      </c>
      <c r="E513" s="118"/>
      <c r="F513" s="96">
        <f t="shared" si="17"/>
        <v>0</v>
      </c>
    </row>
    <row r="514" spans="1:7" ht="33">
      <c r="A514" s="93" t="s">
        <v>523</v>
      </c>
      <c r="B514" s="100" t="s">
        <v>508</v>
      </c>
      <c r="C514" s="117"/>
      <c r="D514" s="123">
        <v>0.05</v>
      </c>
      <c r="E514" s="118">
        <f>SUM(F497:F513)</f>
        <v>0</v>
      </c>
      <c r="F514" s="96">
        <f>E514*D514</f>
        <v>0</v>
      </c>
    </row>
    <row r="515" spans="1:7" s="127" customFormat="1">
      <c r="A515" s="110"/>
      <c r="B515" s="111" t="s">
        <v>831</v>
      </c>
      <c r="C515" s="112"/>
      <c r="D515" s="113"/>
      <c r="E515" s="114"/>
      <c r="F515" s="113">
        <f>SUM(F496:F514)</f>
        <v>0</v>
      </c>
      <c r="G515" s="611"/>
    </row>
    <row r="517" spans="1:7">
      <c r="A517" s="93" t="s">
        <v>375</v>
      </c>
      <c r="B517" s="102" t="s">
        <v>252</v>
      </c>
    </row>
    <row r="518" spans="1:7" s="129" customFormat="1" ht="33">
      <c r="A518" s="93" t="s">
        <v>422</v>
      </c>
      <c r="B518" s="100" t="s">
        <v>832</v>
      </c>
      <c r="C518" s="95"/>
      <c r="D518" s="96"/>
      <c r="E518" s="97"/>
      <c r="F518" s="96"/>
      <c r="G518" s="615"/>
    </row>
    <row r="519" spans="1:7" s="129" customFormat="1" ht="82.5">
      <c r="A519" s="93"/>
      <c r="B519" s="100" t="s">
        <v>833</v>
      </c>
      <c r="C519" s="95"/>
      <c r="D519" s="96"/>
      <c r="E519" s="97"/>
      <c r="F519" s="96"/>
      <c r="G519" s="615"/>
    </row>
    <row r="520" spans="1:7" s="129" customFormat="1" ht="33">
      <c r="A520" s="93"/>
      <c r="B520" s="100" t="s">
        <v>834</v>
      </c>
      <c r="C520" s="95"/>
      <c r="D520" s="96"/>
      <c r="E520" s="97"/>
      <c r="F520" s="96"/>
      <c r="G520" s="615"/>
    </row>
    <row r="521" spans="1:7" s="129" customFormat="1">
      <c r="A521" s="93"/>
      <c r="B521" s="100" t="s">
        <v>835</v>
      </c>
      <c r="C521" s="95"/>
      <c r="D521" s="96"/>
      <c r="E521" s="97"/>
      <c r="F521" s="96"/>
      <c r="G521" s="615"/>
    </row>
    <row r="522" spans="1:7" s="129" customFormat="1">
      <c r="A522" s="93"/>
      <c r="B522" s="100" t="s">
        <v>836</v>
      </c>
      <c r="C522" s="95"/>
      <c r="D522" s="96"/>
      <c r="E522" s="97"/>
      <c r="F522" s="96"/>
      <c r="G522" s="615"/>
    </row>
    <row r="523" spans="1:7" s="129" customFormat="1" ht="33">
      <c r="A523" s="93"/>
      <c r="B523" s="100" t="s">
        <v>837</v>
      </c>
      <c r="C523" s="95"/>
      <c r="D523" s="96"/>
      <c r="E523" s="97"/>
      <c r="F523" s="96"/>
      <c r="G523" s="615"/>
    </row>
    <row r="524" spans="1:7" s="129" customFormat="1">
      <c r="A524" s="93"/>
      <c r="B524" s="100" t="s">
        <v>838</v>
      </c>
      <c r="C524" s="95"/>
      <c r="D524" s="96"/>
      <c r="E524" s="97"/>
      <c r="F524" s="96"/>
      <c r="G524" s="615"/>
    </row>
    <row r="525" spans="1:7" s="129" customFormat="1" ht="33">
      <c r="A525" s="93"/>
      <c r="B525" s="100" t="s">
        <v>839</v>
      </c>
      <c r="C525" s="95"/>
      <c r="D525" s="96"/>
      <c r="E525" s="97"/>
      <c r="F525" s="96"/>
      <c r="G525" s="615"/>
    </row>
    <row r="526" spans="1:7" s="129" customFormat="1" ht="66">
      <c r="A526" s="93"/>
      <c r="B526" s="100" t="s">
        <v>840</v>
      </c>
      <c r="C526" s="95"/>
      <c r="D526" s="96"/>
      <c r="E526" s="97"/>
      <c r="F526" s="96"/>
      <c r="G526" s="615"/>
    </row>
    <row r="527" spans="1:7" s="129" customFormat="1" ht="33">
      <c r="A527" s="93"/>
      <c r="B527" s="100" t="s">
        <v>841</v>
      </c>
      <c r="C527" s="95"/>
      <c r="D527" s="96"/>
      <c r="E527" s="97"/>
      <c r="F527" s="96"/>
      <c r="G527" s="615"/>
    </row>
    <row r="528" spans="1:7" s="129" customFormat="1">
      <c r="A528" s="93" t="s">
        <v>424</v>
      </c>
      <c r="B528" s="130" t="s">
        <v>842</v>
      </c>
      <c r="C528" s="95" t="s">
        <v>489</v>
      </c>
      <c r="D528" s="96">
        <v>1</v>
      </c>
      <c r="E528" s="97"/>
      <c r="F528" s="96">
        <f>E528*D528</f>
        <v>0</v>
      </c>
      <c r="G528" s="615"/>
    </row>
    <row r="529" spans="1:7" s="129" customFormat="1" ht="33">
      <c r="A529" s="93"/>
      <c r="B529" s="100" t="s">
        <v>843</v>
      </c>
      <c r="C529" s="95"/>
      <c r="D529" s="96"/>
      <c r="E529" s="97"/>
      <c r="F529" s="96"/>
      <c r="G529" s="615"/>
    </row>
    <row r="530" spans="1:7" s="129" customFormat="1" ht="66">
      <c r="A530" s="93"/>
      <c r="B530" s="100" t="s">
        <v>844</v>
      </c>
      <c r="C530" s="95"/>
      <c r="D530" s="96"/>
      <c r="E530" s="97"/>
      <c r="F530" s="96"/>
      <c r="G530" s="615"/>
    </row>
    <row r="531" spans="1:7" s="129" customFormat="1" ht="49.5">
      <c r="A531" s="93"/>
      <c r="B531" s="100" t="s">
        <v>845</v>
      </c>
      <c r="C531" s="95"/>
      <c r="D531" s="96"/>
      <c r="E531" s="97"/>
      <c r="F531" s="96"/>
      <c r="G531" s="615"/>
    </row>
    <row r="532" spans="1:7" s="129" customFormat="1">
      <c r="A532" s="93"/>
      <c r="B532" s="100" t="s">
        <v>846</v>
      </c>
      <c r="C532" s="95"/>
      <c r="D532" s="96"/>
      <c r="E532" s="97"/>
      <c r="F532" s="96"/>
      <c r="G532" s="615"/>
    </row>
    <row r="533" spans="1:7" s="129" customFormat="1">
      <c r="A533" s="93"/>
      <c r="B533" s="100" t="s">
        <v>847</v>
      </c>
      <c r="C533" s="95"/>
      <c r="D533" s="96"/>
      <c r="E533" s="97"/>
      <c r="F533" s="96"/>
      <c r="G533" s="615"/>
    </row>
    <row r="534" spans="1:7" s="129" customFormat="1" ht="33">
      <c r="A534" s="93"/>
      <c r="B534" s="100" t="s">
        <v>848</v>
      </c>
      <c r="C534" s="95"/>
      <c r="D534" s="96"/>
      <c r="E534" s="97"/>
      <c r="F534" s="96"/>
      <c r="G534" s="615"/>
    </row>
    <row r="535" spans="1:7" s="129" customFormat="1" ht="49.5">
      <c r="A535" s="93"/>
      <c r="B535" s="100" t="s">
        <v>845</v>
      </c>
      <c r="C535" s="95"/>
      <c r="D535" s="96"/>
      <c r="E535" s="97"/>
      <c r="F535" s="96"/>
      <c r="G535" s="615"/>
    </row>
    <row r="536" spans="1:7" s="129" customFormat="1">
      <c r="A536" s="93"/>
      <c r="B536" s="100" t="s">
        <v>849</v>
      </c>
      <c r="C536" s="95"/>
      <c r="D536" s="96"/>
      <c r="E536" s="97"/>
      <c r="F536" s="96"/>
      <c r="G536" s="615"/>
    </row>
    <row r="537" spans="1:7" s="129" customFormat="1">
      <c r="A537" s="93" t="s">
        <v>430</v>
      </c>
      <c r="B537" s="130" t="s">
        <v>850</v>
      </c>
      <c r="C537" s="95" t="s">
        <v>489</v>
      </c>
      <c r="D537" s="96">
        <v>2</v>
      </c>
      <c r="E537" s="97"/>
      <c r="F537" s="96">
        <f>E537*D537</f>
        <v>0</v>
      </c>
      <c r="G537" s="615"/>
    </row>
    <row r="538" spans="1:7" s="129" customFormat="1">
      <c r="A538" s="93"/>
      <c r="B538" s="100" t="s">
        <v>851</v>
      </c>
      <c r="C538" s="95"/>
      <c r="D538" s="96"/>
      <c r="E538" s="97"/>
      <c r="F538" s="96"/>
      <c r="G538" s="615"/>
    </row>
    <row r="539" spans="1:7" s="129" customFormat="1" ht="33">
      <c r="A539" s="93"/>
      <c r="B539" s="100" t="s">
        <v>852</v>
      </c>
      <c r="C539" s="95"/>
      <c r="D539" s="96"/>
      <c r="E539" s="97"/>
      <c r="F539" s="96"/>
      <c r="G539" s="615"/>
    </row>
    <row r="540" spans="1:7" s="129" customFormat="1">
      <c r="A540" s="93"/>
      <c r="B540" s="100" t="s">
        <v>853</v>
      </c>
      <c r="C540" s="95"/>
      <c r="D540" s="96"/>
      <c r="E540" s="97"/>
      <c r="F540" s="96"/>
      <c r="G540" s="615"/>
    </row>
    <row r="541" spans="1:7" s="129" customFormat="1">
      <c r="A541" s="93"/>
      <c r="B541" s="100" t="s">
        <v>854</v>
      </c>
      <c r="C541" s="95"/>
      <c r="D541" s="96"/>
      <c r="E541" s="97"/>
      <c r="F541" s="96"/>
      <c r="G541" s="615"/>
    </row>
    <row r="542" spans="1:7" s="129" customFormat="1">
      <c r="A542" s="93"/>
      <c r="B542" s="100" t="s">
        <v>855</v>
      </c>
      <c r="C542" s="95"/>
      <c r="D542" s="96"/>
      <c r="E542" s="97"/>
      <c r="F542" s="96"/>
      <c r="G542" s="615"/>
    </row>
    <row r="543" spans="1:7" s="129" customFormat="1" ht="49.5">
      <c r="A543" s="93"/>
      <c r="B543" s="100" t="s">
        <v>856</v>
      </c>
      <c r="C543" s="95"/>
      <c r="D543" s="96"/>
      <c r="E543" s="97"/>
      <c r="F543" s="96"/>
      <c r="G543" s="615"/>
    </row>
    <row r="544" spans="1:7" s="129" customFormat="1">
      <c r="A544" s="93"/>
      <c r="B544" s="100" t="s">
        <v>857</v>
      </c>
      <c r="C544" s="95"/>
      <c r="D544" s="96"/>
      <c r="E544" s="97"/>
      <c r="F544" s="96"/>
      <c r="G544" s="615"/>
    </row>
    <row r="545" spans="1:7" s="129" customFormat="1">
      <c r="A545" s="93"/>
      <c r="B545" s="100" t="s">
        <v>858</v>
      </c>
      <c r="C545" s="95"/>
      <c r="D545" s="96"/>
      <c r="E545" s="97"/>
      <c r="F545" s="96"/>
      <c r="G545" s="615"/>
    </row>
    <row r="546" spans="1:7" s="129" customFormat="1">
      <c r="A546" s="93" t="s">
        <v>434</v>
      </c>
      <c r="B546" s="130" t="s">
        <v>859</v>
      </c>
      <c r="C546" s="95"/>
      <c r="D546" s="96"/>
      <c r="E546" s="97"/>
      <c r="F546" s="96"/>
      <c r="G546" s="615"/>
    </row>
    <row r="547" spans="1:7" s="129" customFormat="1" ht="82.5">
      <c r="A547" s="93"/>
      <c r="B547" s="100" t="s">
        <v>860</v>
      </c>
      <c r="C547" s="95"/>
      <c r="D547" s="96"/>
      <c r="E547" s="97"/>
      <c r="F547" s="96"/>
      <c r="G547" s="615"/>
    </row>
    <row r="548" spans="1:7" s="129" customFormat="1" ht="33">
      <c r="A548" s="93" t="s">
        <v>437</v>
      </c>
      <c r="B548" s="100" t="s">
        <v>861</v>
      </c>
      <c r="C548" s="95" t="s">
        <v>489</v>
      </c>
      <c r="D548" s="96">
        <v>1</v>
      </c>
      <c r="E548" s="97"/>
      <c r="F548" s="96">
        <f>E548*D548</f>
        <v>0</v>
      </c>
      <c r="G548" s="615"/>
    </row>
    <row r="549" spans="1:7" s="129" customFormat="1" ht="49.5">
      <c r="A549" s="93" t="s">
        <v>438</v>
      </c>
      <c r="B549" s="100" t="s">
        <v>862</v>
      </c>
      <c r="C549" s="95" t="s">
        <v>489</v>
      </c>
      <c r="D549" s="96">
        <v>3</v>
      </c>
      <c r="E549" s="97"/>
      <c r="F549" s="96">
        <f>E549*D549</f>
        <v>0</v>
      </c>
      <c r="G549" s="615"/>
    </row>
    <row r="550" spans="1:7" s="129" customFormat="1" ht="33">
      <c r="A550" s="93" t="s">
        <v>718</v>
      </c>
      <c r="B550" s="100" t="s">
        <v>863</v>
      </c>
      <c r="C550" s="95" t="s">
        <v>489</v>
      </c>
      <c r="D550" s="96">
        <v>2</v>
      </c>
      <c r="E550" s="97"/>
      <c r="F550" s="96">
        <f>E550*D550</f>
        <v>0</v>
      </c>
      <c r="G550" s="615"/>
    </row>
    <row r="551" spans="1:7" s="129" customFormat="1" ht="33">
      <c r="A551" s="93" t="s">
        <v>864</v>
      </c>
      <c r="B551" s="100" t="s">
        <v>865</v>
      </c>
      <c r="C551" s="95" t="s">
        <v>489</v>
      </c>
      <c r="D551" s="96">
        <v>1</v>
      </c>
      <c r="E551" s="97"/>
      <c r="F551" s="96">
        <f>E551*D551</f>
        <v>0</v>
      </c>
      <c r="G551" s="615"/>
    </row>
    <row r="552" spans="1:7" s="129" customFormat="1" ht="33">
      <c r="A552" s="93" t="s">
        <v>866</v>
      </c>
      <c r="B552" s="100" t="s">
        <v>867</v>
      </c>
      <c r="C552" s="95" t="s">
        <v>489</v>
      </c>
      <c r="D552" s="96">
        <v>1</v>
      </c>
      <c r="E552" s="97"/>
      <c r="F552" s="96">
        <f>E552*D552</f>
        <v>0</v>
      </c>
      <c r="G552" s="615"/>
    </row>
    <row r="553" spans="1:7" s="129" customFormat="1">
      <c r="A553" s="93" t="s">
        <v>439</v>
      </c>
      <c r="B553" s="130" t="s">
        <v>868</v>
      </c>
      <c r="C553" s="95"/>
      <c r="D553" s="96"/>
      <c r="E553" s="97"/>
      <c r="F553" s="96"/>
      <c r="G553" s="615"/>
    </row>
    <row r="554" spans="1:7" s="129" customFormat="1" ht="82.5">
      <c r="A554" s="93"/>
      <c r="B554" s="100" t="s">
        <v>869</v>
      </c>
      <c r="C554" s="95"/>
      <c r="D554" s="96"/>
      <c r="E554" s="97"/>
      <c r="F554" s="96"/>
      <c r="G554" s="615"/>
    </row>
    <row r="555" spans="1:7" s="129" customFormat="1" ht="33">
      <c r="A555" s="93" t="s">
        <v>441</v>
      </c>
      <c r="B555" s="100" t="s">
        <v>870</v>
      </c>
      <c r="C555" s="95" t="s">
        <v>489</v>
      </c>
      <c r="D555" s="96">
        <v>1</v>
      </c>
      <c r="E555" s="97"/>
      <c r="F555" s="96">
        <f>E555*D555</f>
        <v>0</v>
      </c>
      <c r="G555" s="615"/>
    </row>
    <row r="556" spans="1:7" s="129" customFormat="1" ht="33">
      <c r="A556" s="93" t="s">
        <v>442</v>
      </c>
      <c r="B556" s="100" t="s">
        <v>871</v>
      </c>
      <c r="C556" s="95" t="s">
        <v>489</v>
      </c>
      <c r="D556" s="96">
        <v>2</v>
      </c>
      <c r="E556" s="97"/>
      <c r="F556" s="96">
        <f>E556*D556</f>
        <v>0</v>
      </c>
      <c r="G556" s="615"/>
    </row>
    <row r="557" spans="1:7" s="129" customFormat="1" ht="33">
      <c r="A557" s="93" t="s">
        <v>785</v>
      </c>
      <c r="B557" s="100" t="s">
        <v>872</v>
      </c>
      <c r="C557" s="95" t="s">
        <v>489</v>
      </c>
      <c r="D557" s="96">
        <v>1</v>
      </c>
      <c r="E557" s="97"/>
      <c r="F557" s="96">
        <f>E557*D557</f>
        <v>0</v>
      </c>
      <c r="G557" s="615"/>
    </row>
    <row r="558" spans="1:7" s="129" customFormat="1" ht="33">
      <c r="A558" s="93" t="s">
        <v>788</v>
      </c>
      <c r="B558" s="100" t="s">
        <v>873</v>
      </c>
      <c r="C558" s="95" t="s">
        <v>489</v>
      </c>
      <c r="D558" s="96">
        <v>1</v>
      </c>
      <c r="E558" s="97"/>
      <c r="F558" s="96">
        <f>E558*D558</f>
        <v>0</v>
      </c>
      <c r="G558" s="615"/>
    </row>
    <row r="559" spans="1:7" s="129" customFormat="1">
      <c r="A559" s="93" t="s">
        <v>443</v>
      </c>
      <c r="B559" s="130" t="s">
        <v>874</v>
      </c>
      <c r="C559" s="95"/>
      <c r="D559" s="96"/>
      <c r="E559" s="97"/>
      <c r="F559" s="96"/>
      <c r="G559" s="615"/>
    </row>
    <row r="560" spans="1:7" s="129" customFormat="1" ht="66">
      <c r="A560" s="93"/>
      <c r="B560" s="100" t="s">
        <v>875</v>
      </c>
      <c r="C560" s="95"/>
      <c r="D560" s="96"/>
      <c r="E560" s="97"/>
      <c r="F560" s="96"/>
      <c r="G560" s="615"/>
    </row>
    <row r="561" spans="1:7" s="129" customFormat="1">
      <c r="A561" s="93"/>
      <c r="B561" s="100" t="s">
        <v>853</v>
      </c>
      <c r="C561" s="95"/>
      <c r="D561" s="96"/>
      <c r="E561" s="97"/>
      <c r="F561" s="96"/>
      <c r="G561" s="615"/>
    </row>
    <row r="562" spans="1:7" s="129" customFormat="1">
      <c r="A562" s="93"/>
      <c r="B562" s="100" t="s">
        <v>857</v>
      </c>
      <c r="C562" s="95"/>
      <c r="D562" s="96"/>
      <c r="E562" s="97"/>
      <c r="F562" s="96"/>
      <c r="G562" s="615"/>
    </row>
    <row r="563" spans="1:7" s="129" customFormat="1" ht="33">
      <c r="A563" s="93" t="s">
        <v>445</v>
      </c>
      <c r="B563" s="100" t="s">
        <v>876</v>
      </c>
      <c r="C563" s="95" t="s">
        <v>489</v>
      </c>
      <c r="D563" s="96">
        <v>1</v>
      </c>
      <c r="E563" s="97"/>
      <c r="F563" s="96">
        <f>E563*D563</f>
        <v>0</v>
      </c>
      <c r="G563" s="615"/>
    </row>
    <row r="564" spans="1:7" s="129" customFormat="1" ht="33">
      <c r="A564" s="93" t="s">
        <v>401</v>
      </c>
      <c r="B564" s="100" t="s">
        <v>877</v>
      </c>
      <c r="C564" s="95"/>
      <c r="D564" s="96"/>
      <c r="E564" s="97"/>
      <c r="F564" s="96"/>
      <c r="G564" s="615"/>
    </row>
    <row r="565" spans="1:7" s="129" customFormat="1" ht="82.5">
      <c r="A565" s="93"/>
      <c r="B565" s="100" t="s">
        <v>878</v>
      </c>
      <c r="C565" s="95"/>
      <c r="D565" s="96"/>
      <c r="E565" s="97"/>
      <c r="F565" s="96"/>
      <c r="G565" s="615"/>
    </row>
    <row r="566" spans="1:7" s="129" customFormat="1" ht="33">
      <c r="A566" s="93"/>
      <c r="B566" s="100" t="s">
        <v>834</v>
      </c>
      <c r="C566" s="95"/>
      <c r="D566" s="96"/>
      <c r="E566" s="97"/>
      <c r="F566" s="96"/>
      <c r="G566" s="615"/>
    </row>
    <row r="567" spans="1:7" s="129" customFormat="1">
      <c r="A567" s="93"/>
      <c r="B567" s="100" t="s">
        <v>835</v>
      </c>
      <c r="C567" s="95"/>
      <c r="D567" s="96"/>
      <c r="E567" s="97"/>
      <c r="F567" s="96"/>
      <c r="G567" s="615"/>
    </row>
    <row r="568" spans="1:7" s="129" customFormat="1">
      <c r="A568" s="93"/>
      <c r="B568" s="100" t="s">
        <v>879</v>
      </c>
      <c r="C568" s="95"/>
      <c r="D568" s="96"/>
      <c r="E568" s="97"/>
      <c r="F568" s="96"/>
      <c r="G568" s="615"/>
    </row>
    <row r="569" spans="1:7" s="129" customFormat="1" ht="33">
      <c r="A569" s="93"/>
      <c r="B569" s="100" t="s">
        <v>837</v>
      </c>
      <c r="C569" s="95"/>
      <c r="D569" s="96"/>
      <c r="E569" s="97"/>
      <c r="F569" s="96"/>
      <c r="G569" s="615"/>
    </row>
    <row r="570" spans="1:7" s="129" customFormat="1">
      <c r="A570" s="93"/>
      <c r="B570" s="100" t="s">
        <v>838</v>
      </c>
      <c r="C570" s="95"/>
      <c r="D570" s="96"/>
      <c r="E570" s="97"/>
      <c r="F570" s="96"/>
      <c r="G570" s="615"/>
    </row>
    <row r="571" spans="1:7" s="129" customFormat="1" ht="33">
      <c r="A571" s="93"/>
      <c r="B571" s="100" t="s">
        <v>839</v>
      </c>
      <c r="C571" s="95"/>
      <c r="D571" s="96"/>
      <c r="E571" s="97"/>
      <c r="F571" s="96"/>
      <c r="G571" s="615"/>
    </row>
    <row r="572" spans="1:7" s="129" customFormat="1" ht="66">
      <c r="A572" s="93"/>
      <c r="B572" s="100" t="s">
        <v>840</v>
      </c>
      <c r="C572" s="95"/>
      <c r="D572" s="96"/>
      <c r="E572" s="97"/>
      <c r="F572" s="96"/>
      <c r="G572" s="615"/>
    </row>
    <row r="573" spans="1:7" s="129" customFormat="1" ht="33">
      <c r="A573" s="93"/>
      <c r="B573" s="100" t="s">
        <v>841</v>
      </c>
      <c r="C573" s="95"/>
      <c r="D573" s="96"/>
      <c r="E573" s="97"/>
      <c r="F573" s="96"/>
      <c r="G573" s="615"/>
    </row>
    <row r="574" spans="1:7" s="129" customFormat="1" ht="49.5">
      <c r="A574" s="93"/>
      <c r="B574" s="100" t="s">
        <v>880</v>
      </c>
      <c r="C574" s="95"/>
      <c r="D574" s="96"/>
      <c r="E574" s="97"/>
      <c r="F574" s="96"/>
      <c r="G574" s="615"/>
    </row>
    <row r="575" spans="1:7" s="129" customFormat="1" ht="33">
      <c r="A575" s="93"/>
      <c r="B575" s="100" t="s">
        <v>881</v>
      </c>
      <c r="C575" s="95"/>
      <c r="D575" s="96"/>
      <c r="E575" s="97"/>
      <c r="F575" s="96"/>
      <c r="G575" s="615"/>
    </row>
    <row r="576" spans="1:7" s="129" customFormat="1">
      <c r="A576" s="93"/>
      <c r="B576" s="100" t="s">
        <v>882</v>
      </c>
      <c r="C576" s="95"/>
      <c r="D576" s="96"/>
      <c r="E576" s="97"/>
      <c r="F576" s="96"/>
      <c r="G576" s="615"/>
    </row>
    <row r="577" spans="1:7" s="129" customFormat="1" ht="49.5">
      <c r="A577" s="93" t="s">
        <v>452</v>
      </c>
      <c r="B577" s="100" t="s">
        <v>883</v>
      </c>
      <c r="C577" s="95" t="s">
        <v>400</v>
      </c>
      <c r="D577" s="96">
        <v>1</v>
      </c>
      <c r="E577" s="97"/>
      <c r="F577" s="96">
        <f>E577*D577</f>
        <v>0</v>
      </c>
      <c r="G577" s="615"/>
    </row>
    <row r="578" spans="1:7" s="129" customFormat="1">
      <c r="A578" s="93" t="s">
        <v>403</v>
      </c>
      <c r="B578" s="130" t="s">
        <v>884</v>
      </c>
      <c r="C578" s="95"/>
      <c r="D578" s="96"/>
      <c r="E578" s="97"/>
      <c r="F578" s="96"/>
      <c r="G578" s="615"/>
    </row>
    <row r="579" spans="1:7" s="129" customFormat="1" ht="33">
      <c r="A579" s="93"/>
      <c r="B579" s="100" t="s">
        <v>885</v>
      </c>
      <c r="C579" s="95"/>
      <c r="D579" s="96"/>
      <c r="E579" s="97"/>
      <c r="F579" s="96"/>
      <c r="G579" s="615"/>
    </row>
    <row r="580" spans="1:7" s="129" customFormat="1" ht="33">
      <c r="A580" s="93"/>
      <c r="B580" s="100" t="s">
        <v>886</v>
      </c>
      <c r="C580" s="95"/>
      <c r="D580" s="96"/>
      <c r="E580" s="97"/>
      <c r="F580" s="96"/>
      <c r="G580" s="615"/>
    </row>
    <row r="581" spans="1:7" s="129" customFormat="1" ht="33">
      <c r="A581" s="93"/>
      <c r="B581" s="100" t="s">
        <v>887</v>
      </c>
      <c r="C581" s="95"/>
      <c r="D581" s="96"/>
      <c r="E581" s="97"/>
      <c r="F581" s="96"/>
      <c r="G581" s="615"/>
    </row>
    <row r="582" spans="1:7" s="129" customFormat="1" ht="33">
      <c r="A582" s="93"/>
      <c r="B582" s="100" t="s">
        <v>888</v>
      </c>
      <c r="C582" s="95"/>
      <c r="D582" s="96"/>
      <c r="E582" s="97"/>
      <c r="F582" s="96"/>
      <c r="G582" s="615"/>
    </row>
    <row r="583" spans="1:7" s="129" customFormat="1" ht="33">
      <c r="A583" s="93" t="s">
        <v>405</v>
      </c>
      <c r="B583" s="100" t="s">
        <v>889</v>
      </c>
      <c r="C583" s="95" t="s">
        <v>489</v>
      </c>
      <c r="D583" s="96">
        <v>2</v>
      </c>
      <c r="E583" s="97"/>
      <c r="F583" s="96">
        <f>E583*D583</f>
        <v>0</v>
      </c>
      <c r="G583" s="615"/>
    </row>
    <row r="584" spans="1:7" s="129" customFormat="1" ht="49.5">
      <c r="A584" s="93" t="s">
        <v>411</v>
      </c>
      <c r="B584" s="119" t="s">
        <v>890</v>
      </c>
      <c r="C584" s="117" t="s">
        <v>48</v>
      </c>
      <c r="D584" s="96">
        <v>20</v>
      </c>
      <c r="E584" s="118"/>
      <c r="F584" s="96">
        <f>E584*D584</f>
        <v>0</v>
      </c>
      <c r="G584" s="615"/>
    </row>
    <row r="585" spans="1:7" s="129" customFormat="1" ht="33">
      <c r="A585" s="93" t="s">
        <v>459</v>
      </c>
      <c r="B585" s="119" t="s">
        <v>891</v>
      </c>
      <c r="C585" s="117" t="s">
        <v>400</v>
      </c>
      <c r="D585" s="96">
        <v>1</v>
      </c>
      <c r="E585" s="118"/>
      <c r="F585" s="96">
        <f>E585*D585</f>
        <v>0</v>
      </c>
      <c r="G585" s="615"/>
    </row>
    <row r="586" spans="1:7" s="127" customFormat="1">
      <c r="A586" s="110"/>
      <c r="B586" s="111" t="s">
        <v>892</v>
      </c>
      <c r="C586" s="112"/>
      <c r="D586" s="113"/>
      <c r="E586" s="114"/>
      <c r="F586" s="113">
        <f>SUM(F517:F585)</f>
        <v>0</v>
      </c>
      <c r="G586" s="611"/>
    </row>
    <row r="587" spans="1:7" s="127" customFormat="1">
      <c r="A587" s="93"/>
      <c r="B587" s="133"/>
      <c r="C587" s="117"/>
      <c r="D587" s="96"/>
      <c r="E587" s="118"/>
      <c r="F587" s="96"/>
      <c r="G587" s="611"/>
    </row>
    <row r="588" spans="1:7" s="129" customFormat="1">
      <c r="A588" s="93" t="s">
        <v>377</v>
      </c>
      <c r="B588" s="102" t="s">
        <v>275</v>
      </c>
      <c r="C588" s="95"/>
      <c r="D588" s="96"/>
      <c r="E588" s="97"/>
      <c r="F588" s="96"/>
      <c r="G588" s="615"/>
    </row>
    <row r="589" spans="1:7" s="129" customFormat="1" ht="115.5">
      <c r="A589" s="93" t="s">
        <v>422</v>
      </c>
      <c r="B589" s="100" t="s">
        <v>893</v>
      </c>
      <c r="C589" s="117"/>
      <c r="D589" s="96"/>
      <c r="E589" s="118"/>
      <c r="F589" s="96"/>
      <c r="G589" s="615"/>
    </row>
    <row r="590" spans="1:7" s="129" customFormat="1" ht="49.5">
      <c r="A590" s="93"/>
      <c r="B590" s="100" t="s">
        <v>894</v>
      </c>
      <c r="C590" s="117"/>
      <c r="D590" s="96"/>
      <c r="E590" s="118"/>
      <c r="F590" s="96"/>
      <c r="G590" s="614"/>
    </row>
    <row r="591" spans="1:7" s="129" customFormat="1" ht="115.5">
      <c r="A591" s="93"/>
      <c r="B591" s="100" t="s">
        <v>895</v>
      </c>
      <c r="C591" s="117"/>
      <c r="D591" s="96"/>
      <c r="E591" s="118"/>
      <c r="F591" s="96"/>
      <c r="G591" s="614"/>
    </row>
    <row r="592" spans="1:7" s="129" customFormat="1" ht="82.5">
      <c r="A592" s="93" t="s">
        <v>424</v>
      </c>
      <c r="B592" s="100" t="s">
        <v>896</v>
      </c>
      <c r="C592" s="117"/>
      <c r="D592" s="96"/>
      <c r="E592" s="118"/>
      <c r="F592" s="96"/>
      <c r="G592" s="615"/>
    </row>
    <row r="593" spans="1:7" s="129" customFormat="1" ht="33">
      <c r="A593" s="93" t="s">
        <v>426</v>
      </c>
      <c r="B593" s="100" t="s">
        <v>897</v>
      </c>
      <c r="C593" s="117" t="s">
        <v>48</v>
      </c>
      <c r="D593" s="96">
        <v>50</v>
      </c>
      <c r="E593" s="97"/>
      <c r="F593" s="96">
        <f t="shared" ref="F593:F601" si="18">E593*D593</f>
        <v>0</v>
      </c>
      <c r="G593" s="615"/>
    </row>
    <row r="594" spans="1:7" s="129" customFormat="1" ht="82.5">
      <c r="A594" s="93" t="s">
        <v>430</v>
      </c>
      <c r="B594" s="100" t="s">
        <v>898</v>
      </c>
      <c r="C594" s="117"/>
      <c r="D594" s="96"/>
      <c r="E594" s="97"/>
      <c r="F594" s="96"/>
      <c r="G594" s="615"/>
    </row>
    <row r="595" spans="1:7" s="129" customFormat="1">
      <c r="A595" s="93" t="s">
        <v>432</v>
      </c>
      <c r="B595" s="100" t="s">
        <v>899</v>
      </c>
      <c r="C595" s="117" t="s">
        <v>48</v>
      </c>
      <c r="D595" s="96">
        <v>20</v>
      </c>
      <c r="E595" s="97"/>
      <c r="F595" s="96">
        <f t="shared" si="18"/>
        <v>0</v>
      </c>
      <c r="G595" s="615"/>
    </row>
    <row r="596" spans="1:7" s="129" customFormat="1" ht="99">
      <c r="A596" s="93" t="s">
        <v>434</v>
      </c>
      <c r="B596" s="100" t="s">
        <v>900</v>
      </c>
      <c r="C596" s="117"/>
      <c r="D596" s="96"/>
      <c r="E596" s="118"/>
      <c r="F596" s="96"/>
      <c r="G596" s="615"/>
    </row>
    <row r="597" spans="1:7" s="129" customFormat="1">
      <c r="A597" s="93" t="s">
        <v>437</v>
      </c>
      <c r="B597" s="100" t="s">
        <v>901</v>
      </c>
      <c r="C597" s="117" t="s">
        <v>48</v>
      </c>
      <c r="D597" s="96">
        <v>92</v>
      </c>
      <c r="E597" s="97"/>
      <c r="F597" s="96">
        <f t="shared" si="18"/>
        <v>0</v>
      </c>
      <c r="G597" s="615"/>
    </row>
    <row r="598" spans="1:7" s="129" customFormat="1" ht="181.5">
      <c r="A598" s="93" t="s">
        <v>439</v>
      </c>
      <c r="B598" s="100" t="s">
        <v>902</v>
      </c>
      <c r="C598" s="117" t="s">
        <v>48</v>
      </c>
      <c r="D598" s="96">
        <v>230</v>
      </c>
      <c r="E598" s="97"/>
      <c r="F598" s="96">
        <f t="shared" si="18"/>
        <v>0</v>
      </c>
      <c r="G598" s="615"/>
    </row>
    <row r="599" spans="1:7" s="129" customFormat="1" ht="82.5">
      <c r="A599" s="93" t="s">
        <v>401</v>
      </c>
      <c r="B599" s="94" t="s">
        <v>903</v>
      </c>
      <c r="C599" s="117"/>
      <c r="D599" s="96"/>
      <c r="E599" s="97"/>
      <c r="F599" s="96"/>
      <c r="G599" s="615"/>
    </row>
    <row r="600" spans="1:7" s="129" customFormat="1" ht="66">
      <c r="A600" s="93" t="s">
        <v>452</v>
      </c>
      <c r="B600" s="94" t="s">
        <v>904</v>
      </c>
      <c r="C600" s="117" t="s">
        <v>48</v>
      </c>
      <c r="D600" s="96">
        <v>28</v>
      </c>
      <c r="E600" s="97"/>
      <c r="F600" s="96">
        <f t="shared" si="18"/>
        <v>0</v>
      </c>
      <c r="G600" s="615"/>
    </row>
    <row r="601" spans="1:7" s="129" customFormat="1" ht="33">
      <c r="A601" s="93" t="s">
        <v>403</v>
      </c>
      <c r="B601" s="100" t="s">
        <v>508</v>
      </c>
      <c r="C601" s="117"/>
      <c r="D601" s="123">
        <v>0.05</v>
      </c>
      <c r="E601" s="118">
        <f>SUM(F589:F600)</f>
        <v>0</v>
      </c>
      <c r="F601" s="96">
        <f t="shared" si="18"/>
        <v>0</v>
      </c>
      <c r="G601" s="615"/>
    </row>
    <row r="602" spans="1:7" s="127" customFormat="1">
      <c r="A602" s="110"/>
      <c r="B602" s="111" t="s">
        <v>905</v>
      </c>
      <c r="C602" s="112"/>
      <c r="D602" s="113"/>
      <c r="E602" s="114"/>
      <c r="F602" s="113">
        <f>SUM(F589:F601)</f>
        <v>0</v>
      </c>
      <c r="G602" s="611"/>
    </row>
    <row r="603" spans="1:7">
      <c r="B603" s="134"/>
    </row>
    <row r="604" spans="1:7">
      <c r="A604" s="93" t="s">
        <v>379</v>
      </c>
      <c r="B604" s="102" t="s">
        <v>294</v>
      </c>
    </row>
    <row r="605" spans="1:7">
      <c r="A605" s="93" t="s">
        <v>422</v>
      </c>
      <c r="B605" s="102" t="s">
        <v>906</v>
      </c>
    </row>
    <row r="606" spans="1:7" s="129" customFormat="1" ht="115.5">
      <c r="A606" s="93"/>
      <c r="B606" s="94" t="s">
        <v>907</v>
      </c>
      <c r="C606" s="95"/>
      <c r="D606" s="96"/>
      <c r="E606" s="97"/>
      <c r="F606" s="96"/>
      <c r="G606" s="615"/>
    </row>
    <row r="607" spans="1:7" s="129" customFormat="1" ht="33">
      <c r="A607" s="93"/>
      <c r="B607" s="94" t="s">
        <v>908</v>
      </c>
      <c r="C607" s="95"/>
      <c r="D607" s="96"/>
      <c r="E607" s="97"/>
      <c r="F607" s="96"/>
      <c r="G607" s="615"/>
    </row>
    <row r="608" spans="1:7" s="129" customFormat="1">
      <c r="A608" s="93"/>
      <c r="B608" s="94" t="s">
        <v>909</v>
      </c>
      <c r="C608" s="95"/>
      <c r="D608" s="96"/>
      <c r="E608" s="97"/>
      <c r="F608" s="96"/>
      <c r="G608" s="615"/>
    </row>
    <row r="609" spans="1:7" s="129" customFormat="1" ht="165">
      <c r="A609" s="93"/>
      <c r="B609" s="100" t="s">
        <v>910</v>
      </c>
      <c r="C609" s="95"/>
      <c r="D609" s="96"/>
      <c r="E609" s="97"/>
      <c r="F609" s="96"/>
      <c r="G609" s="615"/>
    </row>
    <row r="610" spans="1:7" s="129" customFormat="1">
      <c r="A610" s="93" t="s">
        <v>424</v>
      </c>
      <c r="B610" s="100" t="s">
        <v>911</v>
      </c>
      <c r="C610" s="95"/>
      <c r="D610" s="96"/>
      <c r="E610" s="97"/>
      <c r="F610" s="96"/>
      <c r="G610" s="615"/>
    </row>
    <row r="611" spans="1:7" s="129" customFormat="1" ht="66">
      <c r="A611" s="93" t="s">
        <v>426</v>
      </c>
      <c r="B611" s="94" t="s">
        <v>912</v>
      </c>
      <c r="C611" s="95" t="s">
        <v>48</v>
      </c>
      <c r="D611" s="96">
        <v>11</v>
      </c>
      <c r="E611" s="97"/>
      <c r="F611" s="96">
        <f t="shared" ref="F611:F617" si="19">E611*D611</f>
        <v>0</v>
      </c>
      <c r="G611" s="615"/>
    </row>
    <row r="612" spans="1:7" s="129" customFormat="1" ht="33">
      <c r="A612" s="93" t="s">
        <v>428</v>
      </c>
      <c r="B612" s="100" t="s">
        <v>913</v>
      </c>
      <c r="C612" s="95" t="s">
        <v>48</v>
      </c>
      <c r="D612" s="96">
        <v>11</v>
      </c>
      <c r="E612" s="97"/>
      <c r="F612" s="96">
        <f t="shared" si="19"/>
        <v>0</v>
      </c>
      <c r="G612" s="615"/>
    </row>
    <row r="613" spans="1:7" s="129" customFormat="1">
      <c r="A613" s="93" t="s">
        <v>766</v>
      </c>
      <c r="B613" s="100" t="s">
        <v>914</v>
      </c>
      <c r="C613" s="95" t="s">
        <v>457</v>
      </c>
      <c r="D613" s="96">
        <v>20</v>
      </c>
      <c r="E613" s="97"/>
      <c r="F613" s="96">
        <f t="shared" si="19"/>
        <v>0</v>
      </c>
      <c r="G613" s="615"/>
    </row>
    <row r="614" spans="1:7" s="129" customFormat="1">
      <c r="A614" s="93" t="s">
        <v>430</v>
      </c>
      <c r="B614" s="100" t="s">
        <v>915</v>
      </c>
      <c r="C614" s="95"/>
      <c r="D614" s="96"/>
      <c r="E614" s="97"/>
      <c r="F614" s="96"/>
      <c r="G614" s="615"/>
    </row>
    <row r="615" spans="1:7" s="129" customFormat="1" ht="33">
      <c r="A615" s="93" t="s">
        <v>432</v>
      </c>
      <c r="B615" s="100" t="s">
        <v>913</v>
      </c>
      <c r="C615" s="95" t="s">
        <v>48</v>
      </c>
      <c r="D615" s="96">
        <v>237</v>
      </c>
      <c r="E615" s="97"/>
      <c r="F615" s="96">
        <f t="shared" si="19"/>
        <v>0</v>
      </c>
      <c r="G615" s="615"/>
    </row>
    <row r="616" spans="1:7" s="129" customFormat="1">
      <c r="A616" s="93" t="s">
        <v>433</v>
      </c>
      <c r="B616" s="100" t="s">
        <v>914</v>
      </c>
      <c r="C616" s="95" t="s">
        <v>457</v>
      </c>
      <c r="D616" s="96">
        <v>210</v>
      </c>
      <c r="E616" s="97"/>
      <c r="F616" s="96">
        <f t="shared" si="19"/>
        <v>0</v>
      </c>
      <c r="G616" s="615"/>
    </row>
    <row r="617" spans="1:7" s="129" customFormat="1" ht="33">
      <c r="A617" s="93" t="s">
        <v>776</v>
      </c>
      <c r="B617" s="100" t="s">
        <v>916</v>
      </c>
      <c r="C617" s="95" t="s">
        <v>457</v>
      </c>
      <c r="D617" s="96">
        <v>26</v>
      </c>
      <c r="E617" s="97"/>
      <c r="F617" s="96">
        <f t="shared" si="19"/>
        <v>0</v>
      </c>
      <c r="G617" s="615"/>
    </row>
    <row r="618" spans="1:7" s="129" customFormat="1">
      <c r="A618" s="93" t="s">
        <v>434</v>
      </c>
      <c r="B618" s="100" t="s">
        <v>917</v>
      </c>
      <c r="C618" s="95"/>
      <c r="D618" s="96"/>
      <c r="E618" s="97"/>
      <c r="F618" s="96"/>
      <c r="G618" s="615"/>
    </row>
    <row r="619" spans="1:7" s="129" customFormat="1" ht="33">
      <c r="A619" s="93" t="s">
        <v>437</v>
      </c>
      <c r="B619" s="94" t="s">
        <v>918</v>
      </c>
      <c r="C619" s="95" t="s">
        <v>489</v>
      </c>
      <c r="D619" s="96">
        <v>24</v>
      </c>
      <c r="E619" s="97"/>
      <c r="F619" s="96">
        <f t="shared" ref="F619:F628" si="20">E619*D619</f>
        <v>0</v>
      </c>
      <c r="G619" s="615"/>
    </row>
    <row r="620" spans="1:7" s="129" customFormat="1">
      <c r="A620" s="93" t="s">
        <v>438</v>
      </c>
      <c r="B620" s="94" t="s">
        <v>919</v>
      </c>
      <c r="C620" s="95" t="s">
        <v>489</v>
      </c>
      <c r="D620" s="96">
        <v>24</v>
      </c>
      <c r="E620" s="97"/>
      <c r="F620" s="96">
        <f t="shared" si="20"/>
        <v>0</v>
      </c>
      <c r="G620" s="615"/>
    </row>
    <row r="621" spans="1:7" s="129" customFormat="1">
      <c r="A621" s="93" t="s">
        <v>718</v>
      </c>
      <c r="B621" s="100" t="s">
        <v>920</v>
      </c>
      <c r="C621" s="95" t="s">
        <v>457</v>
      </c>
      <c r="D621" s="96">
        <v>32</v>
      </c>
      <c r="E621" s="97"/>
      <c r="F621" s="96">
        <f t="shared" si="20"/>
        <v>0</v>
      </c>
      <c r="G621" s="615"/>
    </row>
    <row r="622" spans="1:7" s="129" customFormat="1">
      <c r="A622" s="93" t="s">
        <v>401</v>
      </c>
      <c r="B622" s="130" t="s">
        <v>921</v>
      </c>
      <c r="C622" s="95"/>
      <c r="D622" s="96"/>
      <c r="E622" s="97"/>
      <c r="F622" s="96"/>
      <c r="G622" s="615"/>
    </row>
    <row r="623" spans="1:7" s="129" customFormat="1" ht="115.5">
      <c r="A623" s="93"/>
      <c r="B623" s="94" t="s">
        <v>922</v>
      </c>
      <c r="C623" s="95"/>
      <c r="D623" s="96"/>
      <c r="E623" s="97"/>
      <c r="F623" s="96"/>
      <c r="G623" s="615"/>
    </row>
    <row r="624" spans="1:7" s="129" customFormat="1" ht="33">
      <c r="A624" s="93"/>
      <c r="B624" s="94" t="s">
        <v>908</v>
      </c>
      <c r="C624" s="95"/>
      <c r="D624" s="96"/>
      <c r="E624" s="97"/>
      <c r="F624" s="96"/>
      <c r="G624" s="615"/>
    </row>
    <row r="625" spans="1:7" s="129" customFormat="1" ht="198">
      <c r="A625" s="93"/>
      <c r="B625" s="100" t="s">
        <v>923</v>
      </c>
      <c r="C625" s="95"/>
      <c r="D625" s="96"/>
      <c r="E625" s="97"/>
      <c r="F625" s="96"/>
      <c r="G625" s="615"/>
    </row>
    <row r="626" spans="1:7" s="129" customFormat="1" ht="66">
      <c r="A626" s="93" t="s">
        <v>452</v>
      </c>
      <c r="B626" s="94" t="s">
        <v>924</v>
      </c>
      <c r="C626" s="95" t="s">
        <v>48</v>
      </c>
      <c r="D626" s="96">
        <v>25</v>
      </c>
      <c r="E626" s="97"/>
      <c r="F626" s="96">
        <f t="shared" si="20"/>
        <v>0</v>
      </c>
      <c r="G626" s="615"/>
    </row>
    <row r="627" spans="1:7" s="129" customFormat="1" ht="33">
      <c r="A627" s="93" t="s">
        <v>454</v>
      </c>
      <c r="B627" s="100" t="s">
        <v>925</v>
      </c>
      <c r="C627" s="95" t="s">
        <v>48</v>
      </c>
      <c r="D627" s="96">
        <v>50</v>
      </c>
      <c r="E627" s="97"/>
      <c r="F627" s="96">
        <f t="shared" si="20"/>
        <v>0</v>
      </c>
      <c r="G627" s="615"/>
    </row>
    <row r="628" spans="1:7" s="129" customFormat="1" ht="33">
      <c r="A628" s="93" t="s">
        <v>595</v>
      </c>
      <c r="B628" s="100" t="s">
        <v>926</v>
      </c>
      <c r="C628" s="95" t="s">
        <v>457</v>
      </c>
      <c r="D628" s="96">
        <v>20</v>
      </c>
      <c r="E628" s="97"/>
      <c r="F628" s="96">
        <f t="shared" si="20"/>
        <v>0</v>
      </c>
      <c r="G628" s="615"/>
    </row>
    <row r="629" spans="1:7" s="127" customFormat="1">
      <c r="A629" s="110"/>
      <c r="B629" s="111" t="s">
        <v>927</v>
      </c>
      <c r="C629" s="112"/>
      <c r="D629" s="113"/>
      <c r="E629" s="114"/>
      <c r="F629" s="113">
        <f>SUM(F603:F628)</f>
        <v>0</v>
      </c>
      <c r="G629" s="611"/>
    </row>
    <row r="631" spans="1:7">
      <c r="A631" s="93" t="s">
        <v>381</v>
      </c>
      <c r="B631" s="102" t="s">
        <v>928</v>
      </c>
    </row>
    <row r="632" spans="1:7">
      <c r="A632" s="93" t="s">
        <v>646</v>
      </c>
      <c r="B632" s="94" t="s">
        <v>929</v>
      </c>
    </row>
    <row r="633" spans="1:7" ht="82.5">
      <c r="A633" s="93" t="s">
        <v>424</v>
      </c>
      <c r="B633" s="94" t="s">
        <v>930</v>
      </c>
      <c r="C633" s="95" t="s">
        <v>48</v>
      </c>
      <c r="D633" s="96">
        <v>150</v>
      </c>
      <c r="F633" s="96">
        <f>E633*D633</f>
        <v>0</v>
      </c>
    </row>
    <row r="634" spans="1:7">
      <c r="B634" s="94" t="s">
        <v>931</v>
      </c>
    </row>
    <row r="635" spans="1:7" ht="33">
      <c r="B635" s="94" t="s">
        <v>932</v>
      </c>
    </row>
    <row r="636" spans="1:7">
      <c r="A636" s="93" t="s">
        <v>430</v>
      </c>
      <c r="B636" s="94" t="s">
        <v>933</v>
      </c>
      <c r="C636" s="95" t="s">
        <v>48</v>
      </c>
      <c r="D636" s="96">
        <v>210</v>
      </c>
      <c r="F636" s="96">
        <f>E636*D636</f>
        <v>0</v>
      </c>
    </row>
    <row r="637" spans="1:7">
      <c r="A637" s="110"/>
      <c r="B637" s="111" t="s">
        <v>934</v>
      </c>
      <c r="C637" s="112"/>
      <c r="D637" s="113"/>
      <c r="E637" s="114"/>
      <c r="F637" s="113">
        <f>SUM(F633:F636)</f>
        <v>0</v>
      </c>
    </row>
    <row r="639" spans="1:7" s="129" customFormat="1">
      <c r="A639" s="93" t="s">
        <v>383</v>
      </c>
      <c r="B639" s="102" t="s">
        <v>323</v>
      </c>
      <c r="C639" s="95"/>
      <c r="D639" s="96"/>
      <c r="E639" s="97"/>
      <c r="F639" s="96"/>
      <c r="G639" s="615"/>
    </row>
    <row r="640" spans="1:7" s="129" customFormat="1">
      <c r="A640" s="93" t="s">
        <v>422</v>
      </c>
      <c r="B640" s="100" t="s">
        <v>935</v>
      </c>
      <c r="C640" s="95"/>
      <c r="D640" s="96"/>
      <c r="E640" s="97"/>
      <c r="F640" s="96"/>
      <c r="G640" s="615"/>
    </row>
    <row r="641" spans="1:7" s="129" customFormat="1">
      <c r="A641" s="93" t="s">
        <v>424</v>
      </c>
      <c r="B641" s="100" t="s">
        <v>936</v>
      </c>
      <c r="C641" s="95" t="s">
        <v>48</v>
      </c>
      <c r="D641" s="96">
        <f>3000*0.7</f>
        <v>2100</v>
      </c>
      <c r="E641" s="97"/>
      <c r="F641" s="96">
        <f>E641*D641</f>
        <v>0</v>
      </c>
      <c r="G641" s="615"/>
    </row>
    <row r="642" spans="1:7" s="129" customFormat="1">
      <c r="A642" s="93" t="s">
        <v>430</v>
      </c>
      <c r="B642" s="100" t="s">
        <v>937</v>
      </c>
      <c r="C642" s="95" t="s">
        <v>48</v>
      </c>
      <c r="D642" s="96">
        <v>350</v>
      </c>
      <c r="E642" s="97"/>
      <c r="F642" s="96">
        <f>E642*D642</f>
        <v>0</v>
      </c>
      <c r="G642" s="615"/>
    </row>
    <row r="643" spans="1:7" s="129" customFormat="1">
      <c r="A643" s="93" t="s">
        <v>401</v>
      </c>
      <c r="B643" s="100" t="s">
        <v>938</v>
      </c>
      <c r="C643" s="95"/>
      <c r="D643" s="96"/>
      <c r="E643" s="97"/>
      <c r="F643" s="96"/>
      <c r="G643" s="615"/>
    </row>
    <row r="644" spans="1:7" s="129" customFormat="1">
      <c r="A644" s="93" t="s">
        <v>452</v>
      </c>
      <c r="B644" s="100" t="s">
        <v>936</v>
      </c>
      <c r="C644" s="95" t="s">
        <v>48</v>
      </c>
      <c r="D644" s="96">
        <v>950</v>
      </c>
      <c r="E644" s="97"/>
      <c r="F644" s="96">
        <f>E644*D644</f>
        <v>0</v>
      </c>
      <c r="G644" s="615"/>
    </row>
    <row r="645" spans="1:7" s="129" customFormat="1">
      <c r="A645" s="93" t="s">
        <v>454</v>
      </c>
      <c r="B645" s="100" t="s">
        <v>937</v>
      </c>
      <c r="C645" s="95" t="s">
        <v>48</v>
      </c>
      <c r="D645" s="96">
        <v>200</v>
      </c>
      <c r="E645" s="97"/>
      <c r="F645" s="96">
        <f>E645*D645</f>
        <v>0</v>
      </c>
      <c r="G645" s="615"/>
    </row>
    <row r="646" spans="1:7" s="129" customFormat="1">
      <c r="A646" s="93" t="s">
        <v>403</v>
      </c>
      <c r="B646" s="100" t="s">
        <v>939</v>
      </c>
      <c r="C646" s="95"/>
      <c r="D646" s="96"/>
      <c r="E646" s="97"/>
      <c r="F646" s="96"/>
      <c r="G646" s="615"/>
    </row>
    <row r="647" spans="1:7" s="129" customFormat="1" ht="33">
      <c r="A647" s="93" t="s">
        <v>405</v>
      </c>
      <c r="B647" s="100" t="s">
        <v>940</v>
      </c>
      <c r="C647" s="95" t="s">
        <v>48</v>
      </c>
      <c r="D647" s="96">
        <f>D189+D190</f>
        <v>377</v>
      </c>
      <c r="E647" s="97"/>
      <c r="F647" s="96">
        <f>E647*D647</f>
        <v>0</v>
      </c>
      <c r="G647" s="615"/>
    </row>
    <row r="648" spans="1:7" s="129" customFormat="1">
      <c r="A648" s="110"/>
      <c r="B648" s="111" t="s">
        <v>941</v>
      </c>
      <c r="C648" s="112"/>
      <c r="D648" s="113"/>
      <c r="E648" s="114"/>
      <c r="F648" s="113">
        <f>SUM(F639:F647)</f>
        <v>0</v>
      </c>
      <c r="G648" s="615"/>
    </row>
    <row r="649" spans="1:7" s="129" customFormat="1">
      <c r="A649" s="93"/>
      <c r="B649" s="94"/>
      <c r="C649" s="95"/>
      <c r="D649" s="96"/>
      <c r="E649" s="97"/>
      <c r="F649" s="96"/>
      <c r="G649" s="615"/>
    </row>
    <row r="650" spans="1:7" s="129" customFormat="1">
      <c r="A650" s="93" t="s">
        <v>385</v>
      </c>
      <c r="B650" s="102" t="s">
        <v>340</v>
      </c>
      <c r="C650" s="95"/>
      <c r="D650" s="96"/>
      <c r="E650" s="97"/>
      <c r="F650" s="96"/>
      <c r="G650" s="615"/>
    </row>
    <row r="651" spans="1:7" s="129" customFormat="1" ht="66">
      <c r="A651" s="93" t="s">
        <v>646</v>
      </c>
      <c r="B651" s="100" t="s">
        <v>942</v>
      </c>
      <c r="C651" s="95"/>
      <c r="D651" s="96"/>
      <c r="E651" s="97"/>
      <c r="F651" s="96"/>
      <c r="G651" s="615"/>
    </row>
    <row r="652" spans="1:7" s="129" customFormat="1">
      <c r="A652" s="93"/>
      <c r="B652" s="100" t="s">
        <v>943</v>
      </c>
      <c r="C652" s="95"/>
      <c r="D652" s="96"/>
      <c r="E652" s="97"/>
      <c r="F652" s="96"/>
      <c r="G652" s="615"/>
    </row>
    <row r="653" spans="1:7" s="129" customFormat="1" ht="99">
      <c r="A653" s="93"/>
      <c r="B653" s="100" t="s">
        <v>944</v>
      </c>
      <c r="C653" s="95"/>
      <c r="D653" s="96"/>
      <c r="E653" s="97"/>
      <c r="F653" s="96"/>
      <c r="G653" s="615"/>
    </row>
    <row r="654" spans="1:7" s="129" customFormat="1">
      <c r="A654" s="93"/>
      <c r="B654" s="100" t="s">
        <v>945</v>
      </c>
      <c r="C654" s="95"/>
      <c r="D654" s="96"/>
      <c r="E654" s="97"/>
      <c r="F654" s="96"/>
      <c r="G654" s="615"/>
    </row>
    <row r="655" spans="1:7" s="129" customFormat="1" ht="33">
      <c r="A655" s="93"/>
      <c r="B655" s="100" t="s">
        <v>946</v>
      </c>
      <c r="C655" s="95"/>
      <c r="D655" s="96"/>
      <c r="E655" s="97"/>
      <c r="F655" s="96"/>
      <c r="G655" s="615"/>
    </row>
    <row r="656" spans="1:7" s="129" customFormat="1">
      <c r="A656" s="93"/>
      <c r="B656" s="100" t="s">
        <v>947</v>
      </c>
      <c r="C656" s="95"/>
      <c r="D656" s="96"/>
      <c r="E656" s="97"/>
      <c r="F656" s="96"/>
      <c r="G656" s="615"/>
    </row>
    <row r="657" spans="1:7" s="129" customFormat="1">
      <c r="A657" s="93"/>
      <c r="B657" s="100" t="s">
        <v>948</v>
      </c>
      <c r="C657" s="95"/>
      <c r="D657" s="96"/>
      <c r="E657" s="97"/>
      <c r="F657" s="96"/>
      <c r="G657" s="615"/>
    </row>
    <row r="658" spans="1:7" s="129" customFormat="1">
      <c r="A658" s="93"/>
      <c r="B658" s="100" t="s">
        <v>949</v>
      </c>
      <c r="C658" s="95"/>
      <c r="D658" s="96"/>
      <c r="E658" s="97"/>
      <c r="F658" s="96"/>
      <c r="G658" s="615"/>
    </row>
    <row r="659" spans="1:7" s="129" customFormat="1">
      <c r="A659" s="93"/>
      <c r="B659" s="100" t="s">
        <v>950</v>
      </c>
      <c r="C659" s="95"/>
      <c r="D659" s="96"/>
      <c r="E659" s="97"/>
      <c r="F659" s="96"/>
      <c r="G659" s="615"/>
    </row>
    <row r="660" spans="1:7" s="129" customFormat="1">
      <c r="A660" s="93"/>
      <c r="B660" s="100" t="s">
        <v>951</v>
      </c>
      <c r="C660" s="95"/>
      <c r="D660" s="96"/>
      <c r="E660" s="97"/>
      <c r="F660" s="96"/>
      <c r="G660" s="615"/>
    </row>
    <row r="661" spans="1:7" s="129" customFormat="1">
      <c r="A661" s="93"/>
      <c r="B661" s="100" t="s">
        <v>952</v>
      </c>
      <c r="C661" s="95"/>
      <c r="D661" s="96"/>
      <c r="E661" s="97"/>
      <c r="F661" s="96"/>
      <c r="G661" s="615"/>
    </row>
    <row r="662" spans="1:7" s="129" customFormat="1" ht="33">
      <c r="A662" s="93"/>
      <c r="B662" s="100" t="s">
        <v>953</v>
      </c>
      <c r="C662" s="95"/>
      <c r="D662" s="96"/>
      <c r="E662" s="97"/>
      <c r="F662" s="96"/>
      <c r="G662" s="615"/>
    </row>
    <row r="663" spans="1:7" s="129" customFormat="1">
      <c r="A663" s="93"/>
      <c r="B663" s="100" t="s">
        <v>954</v>
      </c>
      <c r="C663" s="95"/>
      <c r="D663" s="96"/>
      <c r="E663" s="97"/>
      <c r="F663" s="96"/>
      <c r="G663" s="615"/>
    </row>
    <row r="664" spans="1:7" s="129" customFormat="1">
      <c r="A664" s="93"/>
      <c r="B664" s="100" t="s">
        <v>955</v>
      </c>
      <c r="C664" s="95"/>
      <c r="D664" s="96"/>
      <c r="E664" s="97"/>
      <c r="F664" s="96"/>
      <c r="G664" s="615"/>
    </row>
    <row r="665" spans="1:7" s="129" customFormat="1">
      <c r="A665" s="93"/>
      <c r="B665" s="100" t="s">
        <v>956</v>
      </c>
      <c r="C665" s="95"/>
      <c r="D665" s="96"/>
      <c r="E665" s="97"/>
      <c r="F665" s="96"/>
      <c r="G665" s="615"/>
    </row>
    <row r="666" spans="1:7" s="129" customFormat="1">
      <c r="A666" s="93"/>
      <c r="B666" s="100" t="s">
        <v>955</v>
      </c>
      <c r="C666" s="95"/>
      <c r="D666" s="96"/>
      <c r="E666" s="97"/>
      <c r="F666" s="96"/>
      <c r="G666" s="615"/>
    </row>
    <row r="667" spans="1:7" s="129" customFormat="1">
      <c r="A667" s="93"/>
      <c r="B667" s="100" t="s">
        <v>957</v>
      </c>
      <c r="C667" s="95"/>
      <c r="D667" s="96"/>
      <c r="E667" s="97"/>
      <c r="F667" s="96"/>
      <c r="G667" s="615"/>
    </row>
    <row r="668" spans="1:7" s="129" customFormat="1" ht="33">
      <c r="A668" s="93"/>
      <c r="B668" s="100" t="s">
        <v>958</v>
      </c>
      <c r="C668" s="95"/>
      <c r="D668" s="96"/>
      <c r="E668" s="97"/>
      <c r="F668" s="96"/>
      <c r="G668" s="615"/>
    </row>
    <row r="669" spans="1:7" s="129" customFormat="1">
      <c r="A669" s="93"/>
      <c r="B669" s="100" t="s">
        <v>959</v>
      </c>
      <c r="C669" s="95"/>
      <c r="D669" s="96"/>
      <c r="E669" s="97"/>
      <c r="F669" s="96"/>
      <c r="G669" s="615"/>
    </row>
    <row r="670" spans="1:7" s="129" customFormat="1">
      <c r="A670" s="93"/>
      <c r="B670" s="100" t="s">
        <v>960</v>
      </c>
      <c r="C670" s="95"/>
      <c r="D670" s="96"/>
      <c r="E670" s="97"/>
      <c r="F670" s="96"/>
      <c r="G670" s="615"/>
    </row>
    <row r="671" spans="1:7" s="129" customFormat="1">
      <c r="A671" s="93"/>
      <c r="B671" s="100" t="s">
        <v>961</v>
      </c>
      <c r="C671" s="95"/>
      <c r="D671" s="96"/>
      <c r="E671" s="97"/>
      <c r="F671" s="96"/>
      <c r="G671" s="615"/>
    </row>
    <row r="672" spans="1:7" s="129" customFormat="1">
      <c r="A672" s="93"/>
      <c r="B672" s="100" t="s">
        <v>962</v>
      </c>
      <c r="C672" s="95"/>
      <c r="D672" s="96"/>
      <c r="E672" s="97"/>
      <c r="F672" s="96"/>
      <c r="G672" s="615"/>
    </row>
    <row r="673" spans="1:7" s="129" customFormat="1">
      <c r="A673" s="93"/>
      <c r="B673" s="100" t="s">
        <v>963</v>
      </c>
      <c r="C673" s="95"/>
      <c r="D673" s="96"/>
      <c r="E673" s="97"/>
      <c r="F673" s="96"/>
      <c r="G673" s="615"/>
    </row>
    <row r="674" spans="1:7" s="129" customFormat="1" ht="33">
      <c r="A674" s="93"/>
      <c r="B674" s="100" t="s">
        <v>964</v>
      </c>
      <c r="C674" s="95"/>
      <c r="D674" s="96"/>
      <c r="E674" s="97"/>
      <c r="F674" s="96"/>
      <c r="G674" s="615"/>
    </row>
    <row r="675" spans="1:7" s="129" customFormat="1">
      <c r="A675" s="93"/>
      <c r="B675" s="100" t="s">
        <v>965</v>
      </c>
      <c r="C675" s="95"/>
      <c r="D675" s="96"/>
      <c r="E675" s="97"/>
      <c r="F675" s="96"/>
      <c r="G675" s="615"/>
    </row>
    <row r="676" spans="1:7" s="129" customFormat="1">
      <c r="A676" s="93" t="s">
        <v>424</v>
      </c>
      <c r="B676" s="100" t="s">
        <v>966</v>
      </c>
      <c r="C676" s="95" t="s">
        <v>400</v>
      </c>
      <c r="D676" s="96">
        <v>1</v>
      </c>
      <c r="E676" s="97"/>
      <c r="F676" s="96">
        <f>E676*D676</f>
        <v>0</v>
      </c>
      <c r="G676" s="615"/>
    </row>
    <row r="677" spans="1:7" s="129" customFormat="1" ht="33">
      <c r="A677" s="93"/>
      <c r="B677" s="100" t="s">
        <v>967</v>
      </c>
      <c r="C677" s="95"/>
      <c r="D677" s="96"/>
      <c r="E677" s="97"/>
      <c r="F677" s="96"/>
      <c r="G677" s="615"/>
    </row>
    <row r="678" spans="1:7" s="129" customFormat="1">
      <c r="A678" s="93"/>
      <c r="B678" s="100" t="s">
        <v>968</v>
      </c>
      <c r="C678" s="95"/>
      <c r="D678" s="96"/>
      <c r="E678" s="97"/>
      <c r="F678" s="96"/>
      <c r="G678" s="615"/>
    </row>
    <row r="679" spans="1:7" s="129" customFormat="1">
      <c r="A679" s="93"/>
      <c r="B679" s="100" t="s">
        <v>969</v>
      </c>
      <c r="C679" s="95"/>
      <c r="D679" s="96"/>
      <c r="E679" s="97"/>
      <c r="F679" s="96"/>
      <c r="G679" s="615"/>
    </row>
    <row r="680" spans="1:7" s="129" customFormat="1">
      <c r="A680" s="93"/>
      <c r="B680" s="100" t="s">
        <v>970</v>
      </c>
      <c r="C680" s="95"/>
      <c r="D680" s="96"/>
      <c r="E680" s="97"/>
      <c r="F680" s="96"/>
      <c r="G680" s="615"/>
    </row>
    <row r="681" spans="1:7" s="129" customFormat="1">
      <c r="A681" s="93"/>
      <c r="B681" s="100" t="s">
        <v>957</v>
      </c>
      <c r="C681" s="95"/>
      <c r="D681" s="96"/>
      <c r="E681" s="97"/>
      <c r="F681" s="96"/>
      <c r="G681" s="615"/>
    </row>
    <row r="682" spans="1:7" s="129" customFormat="1">
      <c r="A682" s="93"/>
      <c r="B682" s="100" t="s">
        <v>971</v>
      </c>
      <c r="C682" s="95"/>
      <c r="D682" s="96"/>
      <c r="E682" s="97"/>
      <c r="F682" s="96"/>
      <c r="G682" s="615"/>
    </row>
    <row r="683" spans="1:7" s="129" customFormat="1">
      <c r="A683" s="93"/>
      <c r="B683" s="100" t="s">
        <v>972</v>
      </c>
      <c r="C683" s="95"/>
      <c r="D683" s="96"/>
      <c r="E683" s="97"/>
      <c r="F683" s="96"/>
      <c r="G683" s="615"/>
    </row>
    <row r="684" spans="1:7" s="129" customFormat="1" ht="49.5">
      <c r="A684" s="93"/>
      <c r="B684" s="100" t="s">
        <v>973</v>
      </c>
      <c r="C684" s="95"/>
      <c r="D684" s="96"/>
      <c r="E684" s="97"/>
      <c r="F684" s="96"/>
      <c r="G684" s="615"/>
    </row>
    <row r="685" spans="1:7" s="129" customFormat="1" ht="49.5">
      <c r="A685" s="93"/>
      <c r="B685" s="100" t="s">
        <v>974</v>
      </c>
      <c r="C685" s="95"/>
      <c r="D685" s="96"/>
      <c r="E685" s="97"/>
      <c r="F685" s="96"/>
      <c r="G685" s="615"/>
    </row>
    <row r="686" spans="1:7" s="129" customFormat="1">
      <c r="A686" s="93"/>
      <c r="B686" s="100" t="s">
        <v>975</v>
      </c>
      <c r="C686" s="95"/>
      <c r="D686" s="96"/>
      <c r="E686" s="97"/>
      <c r="F686" s="96"/>
      <c r="G686" s="615"/>
    </row>
    <row r="687" spans="1:7">
      <c r="A687" s="110"/>
      <c r="B687" s="111" t="s">
        <v>976</v>
      </c>
      <c r="C687" s="112"/>
      <c r="D687" s="113"/>
      <c r="E687" s="114"/>
      <c r="F687" s="113">
        <f>SUM(F676:F686)</f>
        <v>0</v>
      </c>
    </row>
    <row r="689" spans="1:6">
      <c r="A689" s="93" t="s">
        <v>387</v>
      </c>
      <c r="B689" s="102" t="s">
        <v>977</v>
      </c>
    </row>
    <row r="690" spans="1:6">
      <c r="A690" s="93" t="s">
        <v>646</v>
      </c>
      <c r="B690" s="100" t="s">
        <v>978</v>
      </c>
      <c r="C690" s="95" t="s">
        <v>400</v>
      </c>
      <c r="D690" s="96">
        <v>1</v>
      </c>
      <c r="F690" s="96">
        <f>E690*D690</f>
        <v>0</v>
      </c>
    </row>
    <row r="691" spans="1:6" ht="33">
      <c r="B691" s="94" t="s">
        <v>979</v>
      </c>
    </row>
    <row r="692" spans="1:6" ht="33">
      <c r="B692" s="94" t="s">
        <v>980</v>
      </c>
    </row>
    <row r="693" spans="1:6">
      <c r="B693" s="94" t="s">
        <v>981</v>
      </c>
    </row>
    <row r="694" spans="1:6">
      <c r="B694" s="94" t="s">
        <v>982</v>
      </c>
    </row>
    <row r="695" spans="1:6">
      <c r="B695" s="94" t="s">
        <v>983</v>
      </c>
    </row>
    <row r="696" spans="1:6">
      <c r="B696" s="94" t="s">
        <v>984</v>
      </c>
    </row>
    <row r="697" spans="1:6">
      <c r="B697" s="94" t="s">
        <v>985</v>
      </c>
    </row>
    <row r="698" spans="1:6">
      <c r="B698" s="94" t="s">
        <v>986</v>
      </c>
    </row>
    <row r="699" spans="1:6">
      <c r="B699" s="94" t="s">
        <v>987</v>
      </c>
    </row>
    <row r="700" spans="1:6">
      <c r="B700" s="94" t="s">
        <v>988</v>
      </c>
    </row>
    <row r="701" spans="1:6">
      <c r="B701" s="94" t="s">
        <v>989</v>
      </c>
    </row>
    <row r="702" spans="1:6">
      <c r="B702" s="94" t="s">
        <v>990</v>
      </c>
    </row>
    <row r="703" spans="1:6">
      <c r="B703" s="94" t="s">
        <v>991</v>
      </c>
    </row>
    <row r="704" spans="1:6">
      <c r="B704" s="94" t="s">
        <v>992</v>
      </c>
    </row>
    <row r="705" spans="1:6">
      <c r="B705" s="94" t="s">
        <v>993</v>
      </c>
    </row>
    <row r="706" spans="1:6">
      <c r="B706" s="94" t="s">
        <v>994</v>
      </c>
    </row>
    <row r="707" spans="1:6">
      <c r="B707" s="94" t="s">
        <v>995</v>
      </c>
    </row>
    <row r="708" spans="1:6" ht="33">
      <c r="B708" s="94" t="s">
        <v>996</v>
      </c>
    </row>
    <row r="709" spans="1:6">
      <c r="B709" s="94" t="s">
        <v>997</v>
      </c>
    </row>
    <row r="710" spans="1:6">
      <c r="B710" s="94" t="s">
        <v>998</v>
      </c>
    </row>
    <row r="711" spans="1:6" ht="165">
      <c r="B711" s="94" t="s">
        <v>999</v>
      </c>
    </row>
    <row r="712" spans="1:6" ht="115.5">
      <c r="B712" s="94" t="s">
        <v>1000</v>
      </c>
    </row>
    <row r="713" spans="1:6">
      <c r="B713" s="94" t="s">
        <v>1001</v>
      </c>
    </row>
    <row r="714" spans="1:6" ht="66">
      <c r="B714" s="94" t="s">
        <v>1002</v>
      </c>
    </row>
    <row r="715" spans="1:6" ht="82.5">
      <c r="B715" s="94" t="s">
        <v>1003</v>
      </c>
    </row>
    <row r="716" spans="1:6" ht="99">
      <c r="B716" s="94" t="s">
        <v>1004</v>
      </c>
    </row>
    <row r="717" spans="1:6" ht="198">
      <c r="B717" s="94" t="s">
        <v>1005</v>
      </c>
    </row>
    <row r="718" spans="1:6" ht="214.5">
      <c r="B718" s="94" t="s">
        <v>1006</v>
      </c>
    </row>
    <row r="719" spans="1:6" ht="132">
      <c r="B719" s="94" t="s">
        <v>1007</v>
      </c>
    </row>
    <row r="720" spans="1:6">
      <c r="A720" s="110"/>
      <c r="B720" s="111" t="s">
        <v>1008</v>
      </c>
      <c r="C720" s="112"/>
      <c r="D720" s="113"/>
      <c r="E720" s="114"/>
      <c r="F720" s="113">
        <f>SUM(F689:F697)</f>
        <v>0</v>
      </c>
    </row>
    <row r="722" spans="2:2">
      <c r="B722" s="98"/>
    </row>
    <row r="723" spans="2:2">
      <c r="B723" s="100"/>
    </row>
    <row r="744" spans="2:2">
      <c r="B744" s="98"/>
    </row>
    <row r="745" spans="2:2">
      <c r="B745" s="98"/>
    </row>
    <row r="746" spans="2:2">
      <c r="B746" s="98"/>
    </row>
    <row r="747" spans="2:2">
      <c r="B747" s="98"/>
    </row>
    <row r="748" spans="2:2">
      <c r="B748" s="98"/>
    </row>
    <row r="749" spans="2:2">
      <c r="B749" s="98"/>
    </row>
    <row r="750" spans="2:2">
      <c r="B750" s="98"/>
    </row>
    <row r="751" spans="2:2">
      <c r="B751" s="98"/>
    </row>
    <row r="752" spans="2:2">
      <c r="B752" s="98"/>
    </row>
    <row r="753" spans="2:2">
      <c r="B753" s="98"/>
    </row>
    <row r="754" spans="2:2">
      <c r="B754" s="98"/>
    </row>
    <row r="755" spans="2:2">
      <c r="B755" s="98"/>
    </row>
    <row r="756" spans="2:2">
      <c r="B756" s="98"/>
    </row>
    <row r="757" spans="2:2">
      <c r="B757" s="98"/>
    </row>
    <row r="758" spans="2:2">
      <c r="B758" s="98"/>
    </row>
    <row r="759" spans="2:2">
      <c r="B759" s="98"/>
    </row>
    <row r="760" spans="2:2">
      <c r="B760" s="98"/>
    </row>
    <row r="761" spans="2:2">
      <c r="B761" s="98"/>
    </row>
    <row r="762" spans="2:2">
      <c r="B762" s="98"/>
    </row>
    <row r="763" spans="2:2">
      <c r="B763" s="98"/>
    </row>
    <row r="764" spans="2:2">
      <c r="B764" s="98"/>
    </row>
    <row r="765" spans="2:2">
      <c r="B765" s="98"/>
    </row>
    <row r="766" spans="2:2">
      <c r="B766" s="98"/>
    </row>
    <row r="767" spans="2:2">
      <c r="B767" s="98"/>
    </row>
    <row r="768" spans="2:2">
      <c r="B768" s="98"/>
    </row>
    <row r="769" spans="2:2">
      <c r="B769" s="98"/>
    </row>
    <row r="770" spans="2:2">
      <c r="B770" s="98"/>
    </row>
    <row r="771" spans="2:2">
      <c r="B771" s="98"/>
    </row>
    <row r="772" spans="2:2">
      <c r="B772" s="98"/>
    </row>
    <row r="773" spans="2:2">
      <c r="B773" s="98"/>
    </row>
    <row r="774" spans="2:2">
      <c r="B774" s="98"/>
    </row>
    <row r="775" spans="2:2">
      <c r="B775" s="98"/>
    </row>
    <row r="776" spans="2:2">
      <c r="B776" s="98"/>
    </row>
    <row r="777" spans="2:2">
      <c r="B777" s="98"/>
    </row>
    <row r="778" spans="2:2">
      <c r="B778" s="98"/>
    </row>
    <row r="779" spans="2:2">
      <c r="B779" s="98"/>
    </row>
    <row r="780" spans="2:2">
      <c r="B780" s="98"/>
    </row>
    <row r="781" spans="2:2">
      <c r="B781" s="98"/>
    </row>
    <row r="782" spans="2:2">
      <c r="B782" s="98"/>
    </row>
    <row r="783" spans="2:2">
      <c r="B783" s="98"/>
    </row>
    <row r="784" spans="2:2">
      <c r="B784" s="98"/>
    </row>
    <row r="785" spans="2:2">
      <c r="B785" s="98"/>
    </row>
    <row r="786" spans="2:2">
      <c r="B786" s="98"/>
    </row>
    <row r="787" spans="2:2">
      <c r="B787" s="98"/>
    </row>
    <row r="788" spans="2:2">
      <c r="B788" s="98"/>
    </row>
    <row r="789" spans="2:2">
      <c r="B789" s="98"/>
    </row>
    <row r="790" spans="2:2">
      <c r="B790" s="98"/>
    </row>
    <row r="791" spans="2:2">
      <c r="B791" s="98"/>
    </row>
    <row r="792" spans="2:2">
      <c r="B792" s="98"/>
    </row>
    <row r="793" spans="2:2">
      <c r="B793" s="98"/>
    </row>
    <row r="794" spans="2:2">
      <c r="B794" s="98"/>
    </row>
    <row r="795" spans="2:2">
      <c r="B795" s="98"/>
    </row>
    <row r="796" spans="2:2">
      <c r="B796" s="98"/>
    </row>
    <row r="797" spans="2:2">
      <c r="B797" s="98"/>
    </row>
    <row r="798" spans="2:2">
      <c r="B798" s="98"/>
    </row>
    <row r="799" spans="2:2">
      <c r="B799" s="98"/>
    </row>
    <row r="800" spans="2:2">
      <c r="B800" s="98"/>
    </row>
    <row r="801" spans="2:2">
      <c r="B801" s="98"/>
    </row>
    <row r="802" spans="2:2">
      <c r="B802" s="98"/>
    </row>
    <row r="803" spans="2:2">
      <c r="B803" s="98"/>
    </row>
    <row r="804" spans="2:2">
      <c r="B804" s="98"/>
    </row>
    <row r="805" spans="2:2">
      <c r="B805" s="98"/>
    </row>
    <row r="806" spans="2:2">
      <c r="B806" s="98"/>
    </row>
    <row r="807" spans="2:2">
      <c r="B807" s="98"/>
    </row>
    <row r="808" spans="2:2">
      <c r="B808" s="98"/>
    </row>
    <row r="809" spans="2:2">
      <c r="B809" s="98"/>
    </row>
    <row r="810" spans="2:2">
      <c r="B810" s="98"/>
    </row>
    <row r="811" spans="2:2">
      <c r="B811" s="98"/>
    </row>
    <row r="812" spans="2:2">
      <c r="B812" s="98"/>
    </row>
    <row r="813" spans="2:2">
      <c r="B813" s="98"/>
    </row>
    <row r="814" spans="2:2">
      <c r="B814" s="98"/>
    </row>
    <row r="815" spans="2:2">
      <c r="B815" s="98"/>
    </row>
    <row r="816" spans="2:2">
      <c r="B816" s="98"/>
    </row>
    <row r="817" spans="2:2">
      <c r="B817" s="98"/>
    </row>
    <row r="818" spans="2:2">
      <c r="B818" s="98"/>
    </row>
    <row r="819" spans="2:2">
      <c r="B819" s="98"/>
    </row>
    <row r="820" spans="2:2">
      <c r="B820" s="98"/>
    </row>
    <row r="821" spans="2:2">
      <c r="B821" s="98"/>
    </row>
    <row r="822" spans="2:2">
      <c r="B822" s="98"/>
    </row>
    <row r="823" spans="2:2">
      <c r="B823" s="98"/>
    </row>
    <row r="824" spans="2:2">
      <c r="B824" s="98"/>
    </row>
    <row r="825" spans="2:2">
      <c r="B825" s="98"/>
    </row>
    <row r="826" spans="2:2">
      <c r="B826" s="98"/>
    </row>
    <row r="827" spans="2:2">
      <c r="B827" s="98"/>
    </row>
    <row r="828" spans="2:2">
      <c r="B828" s="98"/>
    </row>
    <row r="829" spans="2:2">
      <c r="B829" s="98"/>
    </row>
    <row r="830" spans="2:2">
      <c r="B830" s="98"/>
    </row>
    <row r="831" spans="2:2">
      <c r="B831" s="98"/>
    </row>
    <row r="832" spans="2:2">
      <c r="B832" s="98"/>
    </row>
    <row r="833" spans="2:2">
      <c r="B833" s="98"/>
    </row>
    <row r="834" spans="2:2">
      <c r="B834" s="98"/>
    </row>
    <row r="835" spans="2:2">
      <c r="B835" s="98"/>
    </row>
    <row r="836" spans="2:2">
      <c r="B836" s="98"/>
    </row>
    <row r="837" spans="2:2">
      <c r="B837" s="98"/>
    </row>
    <row r="838" spans="2:2">
      <c r="B838" s="98"/>
    </row>
    <row r="839" spans="2:2">
      <c r="B839" s="98"/>
    </row>
    <row r="840" spans="2:2">
      <c r="B840" s="98"/>
    </row>
    <row r="841" spans="2:2">
      <c r="B841" s="98"/>
    </row>
    <row r="842" spans="2:2">
      <c r="B842" s="98"/>
    </row>
    <row r="843" spans="2:2">
      <c r="B843" s="98"/>
    </row>
    <row r="844" spans="2:2">
      <c r="B844" s="98"/>
    </row>
    <row r="845" spans="2:2">
      <c r="B845" s="98"/>
    </row>
    <row r="846" spans="2:2">
      <c r="B846" s="98"/>
    </row>
    <row r="847" spans="2:2">
      <c r="B847" s="98"/>
    </row>
    <row r="848" spans="2:2">
      <c r="B848" s="98"/>
    </row>
    <row r="849" spans="2:2">
      <c r="B849" s="98"/>
    </row>
    <row r="850" spans="2:2">
      <c r="B850" s="98"/>
    </row>
    <row r="851" spans="2:2">
      <c r="B851" s="98"/>
    </row>
    <row r="852" spans="2:2">
      <c r="B852" s="98"/>
    </row>
    <row r="853" spans="2:2">
      <c r="B853" s="98"/>
    </row>
    <row r="854" spans="2:2">
      <c r="B854" s="98"/>
    </row>
    <row r="855" spans="2:2">
      <c r="B855" s="98"/>
    </row>
    <row r="856" spans="2:2">
      <c r="B856" s="98"/>
    </row>
    <row r="857" spans="2:2">
      <c r="B857" s="98"/>
    </row>
    <row r="858" spans="2:2">
      <c r="B858" s="98"/>
    </row>
    <row r="859" spans="2:2">
      <c r="B859" s="98"/>
    </row>
    <row r="860" spans="2:2">
      <c r="B860" s="98"/>
    </row>
    <row r="861" spans="2:2">
      <c r="B861" s="98"/>
    </row>
    <row r="862" spans="2:2">
      <c r="B862" s="98"/>
    </row>
    <row r="863" spans="2:2">
      <c r="B863" s="98"/>
    </row>
    <row r="864" spans="2:2">
      <c r="B864" s="98"/>
    </row>
    <row r="865" spans="2:2">
      <c r="B865" s="98"/>
    </row>
    <row r="866" spans="2:2">
      <c r="B866" s="98"/>
    </row>
    <row r="867" spans="2:2">
      <c r="B867" s="98"/>
    </row>
    <row r="868" spans="2:2">
      <c r="B868" s="98"/>
    </row>
    <row r="869" spans="2:2">
      <c r="B869" s="98"/>
    </row>
    <row r="870" spans="2:2">
      <c r="B870" s="98"/>
    </row>
    <row r="871" spans="2:2">
      <c r="B871" s="98"/>
    </row>
    <row r="872" spans="2:2">
      <c r="B872" s="98"/>
    </row>
    <row r="873" spans="2:2">
      <c r="B873" s="98"/>
    </row>
    <row r="874" spans="2:2">
      <c r="B874" s="98"/>
    </row>
    <row r="875" spans="2:2">
      <c r="B875" s="98"/>
    </row>
    <row r="876" spans="2:2">
      <c r="B876" s="98"/>
    </row>
    <row r="877" spans="2:2">
      <c r="B877" s="98"/>
    </row>
    <row r="878" spans="2:2">
      <c r="B878" s="98"/>
    </row>
    <row r="879" spans="2:2">
      <c r="B879" s="98"/>
    </row>
    <row r="880" spans="2:2">
      <c r="B880" s="98"/>
    </row>
    <row r="881" spans="2:2">
      <c r="B881" s="98"/>
    </row>
    <row r="882" spans="2:2">
      <c r="B882" s="98"/>
    </row>
    <row r="883" spans="2:2">
      <c r="B883" s="98"/>
    </row>
    <row r="884" spans="2:2">
      <c r="B884" s="98"/>
    </row>
    <row r="885" spans="2:2">
      <c r="B885" s="98"/>
    </row>
    <row r="886" spans="2:2">
      <c r="B886" s="98"/>
    </row>
    <row r="887" spans="2:2">
      <c r="B887" s="98"/>
    </row>
    <row r="888" spans="2:2">
      <c r="B888" s="98"/>
    </row>
    <row r="889" spans="2:2">
      <c r="B889" s="98"/>
    </row>
    <row r="890" spans="2:2">
      <c r="B890" s="98"/>
    </row>
    <row r="891" spans="2:2">
      <c r="B891" s="98"/>
    </row>
    <row r="892" spans="2:2">
      <c r="B892" s="98"/>
    </row>
    <row r="893" spans="2:2">
      <c r="B893" s="98"/>
    </row>
    <row r="894" spans="2:2">
      <c r="B894" s="98"/>
    </row>
    <row r="895" spans="2:2">
      <c r="B895" s="98"/>
    </row>
    <row r="896" spans="2:2">
      <c r="B896" s="98"/>
    </row>
    <row r="897" spans="2:2">
      <c r="B897" s="98"/>
    </row>
    <row r="898" spans="2:2">
      <c r="B898" s="98"/>
    </row>
    <row r="899" spans="2:2">
      <c r="B899" s="98"/>
    </row>
    <row r="900" spans="2:2">
      <c r="B900" s="98"/>
    </row>
    <row r="901" spans="2:2">
      <c r="B901" s="98"/>
    </row>
    <row r="902" spans="2:2">
      <c r="B902" s="98"/>
    </row>
    <row r="903" spans="2:2">
      <c r="B903" s="98"/>
    </row>
    <row r="904" spans="2:2">
      <c r="B904" s="98"/>
    </row>
    <row r="905" spans="2:2">
      <c r="B905" s="98"/>
    </row>
    <row r="906" spans="2:2">
      <c r="B906" s="98"/>
    </row>
    <row r="907" spans="2:2">
      <c r="B907" s="98"/>
    </row>
    <row r="908" spans="2:2">
      <c r="B908" s="94" t="s">
        <v>1009</v>
      </c>
    </row>
    <row r="909" spans="2:2">
      <c r="B909" s="94" t="s">
        <v>1010</v>
      </c>
    </row>
    <row r="910" spans="2:2">
      <c r="B910" s="94" t="s">
        <v>1011</v>
      </c>
    </row>
    <row r="911" spans="2:2" ht="33">
      <c r="B911" s="94" t="s">
        <v>1012</v>
      </c>
    </row>
    <row r="912" spans="2:2" ht="33">
      <c r="B912" s="94" t="s">
        <v>1013</v>
      </c>
    </row>
    <row r="913" spans="2:2" ht="33">
      <c r="B913" s="94" t="s">
        <v>1014</v>
      </c>
    </row>
    <row r="914" spans="2:2">
      <c r="B914" s="94" t="s">
        <v>1015</v>
      </c>
    </row>
    <row r="915" spans="2:2">
      <c r="B915" s="94" t="s">
        <v>1016</v>
      </c>
    </row>
    <row r="916" spans="2:2">
      <c r="B916" s="94" t="s">
        <v>1017</v>
      </c>
    </row>
    <row r="917" spans="2:2">
      <c r="B917" s="94" t="s">
        <v>1018</v>
      </c>
    </row>
    <row r="918" spans="2:2">
      <c r="B918" s="94" t="s">
        <v>1019</v>
      </c>
    </row>
    <row r="919" spans="2:2">
      <c r="B919" s="94" t="s">
        <v>1020</v>
      </c>
    </row>
    <row r="920" spans="2:2">
      <c r="B920" s="94" t="s">
        <v>1021</v>
      </c>
    </row>
    <row r="921" spans="2:2">
      <c r="B921" s="94" t="s">
        <v>1022</v>
      </c>
    </row>
    <row r="922" spans="2:2" ht="33">
      <c r="B922" s="94" t="s">
        <v>1023</v>
      </c>
    </row>
    <row r="923" spans="2:2">
      <c r="B923" s="94" t="s">
        <v>1024</v>
      </c>
    </row>
    <row r="924" spans="2:2">
      <c r="B924" s="94" t="s">
        <v>1025</v>
      </c>
    </row>
  </sheetData>
  <sheetProtection selectLockedCells="1"/>
  <pageMargins left="0.59055118110236227" right="0.74803149606299213" top="0.6692913385826772" bottom="0.55118110236220474" header="0.51181102362204722" footer="0.31496062992125984"/>
  <pageSetup paperSize="9" scale="75" firstPageNumber="0" orientation="portrait" horizontalDpi="300" verticalDpi="300" r:id="rId1"/>
  <headerFooter alignWithMargins="0">
    <oddFooter>&amp;L&amp;F&amp;C&amp;"Arial CE,Običajno"&amp;P/&amp;N&amp;R&amp;"Arial Narrow,Navadno"&amp;9&amp;A</oddFooter>
  </headerFooter>
  <rowBreaks count="2" manualBreakCount="2">
    <brk id="37" max="16383" man="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1:G29"/>
  <sheetViews>
    <sheetView zoomScaleNormal="100" zoomScaleSheetLayoutView="100" workbookViewId="0"/>
  </sheetViews>
  <sheetFormatPr defaultRowHeight="15.75"/>
  <cols>
    <col min="1" max="1" width="9.140625" style="622"/>
    <col min="2" max="2" width="10.28515625" style="622" customWidth="1"/>
    <col min="3" max="3" width="55" style="622" customWidth="1"/>
    <col min="4" max="4" width="6" style="630" customWidth="1"/>
    <col min="5" max="5" width="6.140625" style="631" customWidth="1"/>
    <col min="6" max="6" width="15.85546875" style="622" customWidth="1"/>
    <col min="7" max="7" width="16.85546875" style="622" customWidth="1"/>
    <col min="8" max="8" width="16.7109375" style="622" customWidth="1"/>
    <col min="9" max="9" width="9.140625" style="622"/>
    <col min="10" max="10" width="5.28515625" style="622" customWidth="1"/>
    <col min="11" max="11" width="15.42578125" style="622" customWidth="1"/>
    <col min="12" max="12" width="9.7109375" style="622" customWidth="1"/>
    <col min="13" max="16384" width="9.140625" style="622"/>
  </cols>
  <sheetData>
    <row r="1" spans="2:7">
      <c r="B1" s="616"/>
      <c r="C1" s="697" t="s">
        <v>1297</v>
      </c>
      <c r="D1" s="618"/>
      <c r="E1" s="619"/>
      <c r="F1" s="620"/>
      <c r="G1" s="621"/>
    </row>
    <row r="2" spans="2:7" s="211" customFormat="1" ht="15">
      <c r="B2" s="210"/>
      <c r="C2" s="211" t="s">
        <v>1298</v>
      </c>
      <c r="D2" s="210"/>
    </row>
    <row r="3" spans="2:7" s="211" customFormat="1" ht="14.25">
      <c r="B3" s="212"/>
      <c r="C3" s="211" t="s">
        <v>1299</v>
      </c>
    </row>
    <row r="4" spans="2:7" s="211" customFormat="1" ht="14.25">
      <c r="B4" s="212"/>
    </row>
    <row r="5" spans="2:7" s="211" customFormat="1" ht="15">
      <c r="B5" s="212"/>
      <c r="C5" s="697" t="s">
        <v>1300</v>
      </c>
    </row>
    <row r="6" spans="2:7" s="211" customFormat="1" ht="15">
      <c r="B6" s="210"/>
      <c r="C6" s="211" t="s">
        <v>1301</v>
      </c>
      <c r="D6" s="213"/>
    </row>
    <row r="7" spans="2:7" s="211" customFormat="1" ht="14.25">
      <c r="B7" s="212"/>
      <c r="D7" s="214"/>
    </row>
    <row r="8" spans="2:7" ht="18.75">
      <c r="B8" s="616"/>
      <c r="C8" s="633" t="s">
        <v>2014</v>
      </c>
      <c r="D8" s="618"/>
      <c r="E8" s="619"/>
      <c r="F8" s="620"/>
      <c r="G8" s="621"/>
    </row>
    <row r="9" spans="2:7">
      <c r="B9" s="616"/>
      <c r="C9" s="617"/>
      <c r="D9" s="618"/>
      <c r="E9" s="619"/>
      <c r="F9" s="620"/>
      <c r="G9" s="621"/>
    </row>
    <row r="10" spans="2:7" s="136" customFormat="1" ht="15">
      <c r="B10" s="135"/>
      <c r="D10" s="137"/>
      <c r="E10" s="138"/>
      <c r="F10" s="139"/>
      <c r="G10" s="140"/>
    </row>
    <row r="11" spans="2:7" s="136" customFormat="1">
      <c r="B11" s="135"/>
      <c r="C11" s="136" t="str">
        <f>'EI Razdelilci'!$C$8</f>
        <v>3.5.1. RAZDELILCI</v>
      </c>
      <c r="D11" s="137"/>
      <c r="E11" s="138"/>
      <c r="F11" s="141"/>
      <c r="G11" s="140">
        <f>'EI Razdelilci'!$G$48</f>
        <v>0</v>
      </c>
    </row>
    <row r="12" spans="2:7" s="136" customFormat="1" ht="15">
      <c r="B12" s="135"/>
      <c r="D12" s="137"/>
      <c r="E12" s="138"/>
      <c r="F12" s="139"/>
      <c r="G12" s="140"/>
    </row>
    <row r="13" spans="2:7" s="136" customFormat="1">
      <c r="B13" s="135"/>
      <c r="C13" s="136" t="str">
        <f>'EI Svetlobna telesa'!$C$4</f>
        <v>3.5.2. SVETLOBNA TELESA</v>
      </c>
      <c r="D13" s="137"/>
      <c r="E13" s="138"/>
      <c r="F13" s="141"/>
      <c r="G13" s="140">
        <f>'EI Svetlobna telesa'!$G$25</f>
        <v>0</v>
      </c>
    </row>
    <row r="14" spans="2:7" s="136" customFormat="1" ht="15">
      <c r="B14" s="135"/>
      <c r="D14" s="137"/>
      <c r="E14" s="138"/>
      <c r="F14" s="139"/>
      <c r="G14" s="140"/>
    </row>
    <row r="15" spans="2:7" s="136" customFormat="1">
      <c r="B15" s="135"/>
      <c r="C15" s="136" t="str">
        <f>'EI Inštalacijski material'!$C$3</f>
        <v>3.5.3. INŠTALACIJSKI MATERIAL</v>
      </c>
      <c r="D15" s="137"/>
      <c r="E15" s="138"/>
      <c r="F15" s="141"/>
      <c r="G15" s="140">
        <f>'EI Inštalacijski material'!$G$137</f>
        <v>0</v>
      </c>
    </row>
    <row r="16" spans="2:7" s="136" customFormat="1">
      <c r="B16" s="135"/>
      <c r="D16" s="137"/>
      <c r="E16" s="138"/>
      <c r="F16" s="141"/>
      <c r="G16" s="140"/>
    </row>
    <row r="17" spans="2:7" s="136" customFormat="1">
      <c r="B17" s="135"/>
      <c r="C17" s="136" t="str">
        <f>'EI Ozemlj in potenc izenač'!$C$3</f>
        <v>3.5.4. OZEMLJITVE IN POTENCIALNE IZENAČITVE</v>
      </c>
      <c r="D17" s="137"/>
      <c r="E17" s="138"/>
      <c r="F17" s="141"/>
      <c r="G17" s="140">
        <f>'EI Ozemlj in potenc izenač'!$G$43</f>
        <v>0</v>
      </c>
    </row>
    <row r="18" spans="2:7" s="136" customFormat="1" ht="15">
      <c r="B18" s="135"/>
      <c r="D18" s="137"/>
      <c r="E18" s="138"/>
      <c r="F18" s="139"/>
      <c r="G18" s="140"/>
    </row>
    <row r="19" spans="2:7" s="136" customFormat="1">
      <c r="B19" s="135"/>
      <c r="C19" s="136" t="str">
        <f>'EI Šibki tok'!$C$3</f>
        <v>3.5.5. ŠIBKI TOK</v>
      </c>
      <c r="D19" s="137"/>
      <c r="E19" s="138"/>
      <c r="F19" s="141"/>
      <c r="G19" s="140">
        <f>'EI Šibki tok'!$G$106</f>
        <v>0</v>
      </c>
    </row>
    <row r="20" spans="2:7" s="136" customFormat="1">
      <c r="B20" s="135"/>
      <c r="D20" s="137"/>
      <c r="E20" s="138"/>
      <c r="F20" s="141"/>
      <c r="G20" s="140"/>
    </row>
    <row r="21" spans="2:7" s="136" customFormat="1">
      <c r="B21" s="135"/>
      <c r="C21" s="136" t="str">
        <f>'EI DEA'!$C$3</f>
        <v xml:space="preserve">3.5.6.  DEA KOMPLET 300kVA </v>
      </c>
      <c r="D21" s="137"/>
      <c r="E21" s="138"/>
      <c r="F21" s="141"/>
      <c r="G21" s="140">
        <f>'EI DEA'!$G$89</f>
        <v>0</v>
      </c>
    </row>
    <row r="22" spans="2:7" s="136" customFormat="1">
      <c r="B22" s="135"/>
      <c r="D22" s="137"/>
      <c r="E22" s="138"/>
      <c r="F22" s="141"/>
      <c r="G22" s="140"/>
    </row>
    <row r="23" spans="2:7" s="136" customFormat="1">
      <c r="B23" s="135"/>
      <c r="C23" s="136" t="s">
        <v>1026</v>
      </c>
      <c r="D23" s="137"/>
      <c r="E23" s="138"/>
      <c r="F23" s="141"/>
      <c r="G23" s="140">
        <v>0</v>
      </c>
    </row>
    <row r="24" spans="2:7">
      <c r="B24" s="624"/>
      <c r="C24" s="625"/>
      <c r="D24" s="626"/>
      <c r="E24" s="627"/>
      <c r="F24" s="628"/>
      <c r="G24" s="629"/>
    </row>
    <row r="25" spans="2:7" s="136" customFormat="1" ht="15">
      <c r="B25" s="135"/>
      <c r="D25" s="137"/>
      <c r="E25" s="138"/>
      <c r="F25" s="139"/>
      <c r="G25" s="140"/>
    </row>
    <row r="26" spans="2:7" s="136" customFormat="1">
      <c r="B26" s="135"/>
      <c r="C26" s="142" t="s">
        <v>1027</v>
      </c>
      <c r="D26" s="143"/>
      <c r="E26" s="144"/>
      <c r="F26" s="145"/>
      <c r="G26" s="141">
        <f>(SUM(G10:G25))</f>
        <v>0</v>
      </c>
    </row>
    <row r="29" spans="2:7">
      <c r="G29" s="632"/>
    </row>
  </sheetData>
  <sheetProtection selectLockedCells="1"/>
  <pageMargins left="0.59055118110236227" right="0.74803149606299213" top="0.6692913385826772" bottom="0.55118110236220474" header="0.51181102362204722" footer="0.31496062992125984"/>
  <pageSetup paperSize="9" scale="70" firstPageNumber="0" orientation="portrait" horizontalDpi="300" verticalDpi="300" r:id="rId1"/>
  <headerFooter alignWithMargins="0">
    <oddFooter>&amp;L&amp;F&amp;C&amp;"Arial CE,Običajno"&amp;P/&amp;N&amp;R&amp;"Arial Narrow,Navadno"&amp;9&amp;A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L52"/>
  <sheetViews>
    <sheetView zoomScale="110" zoomScaleNormal="110" zoomScaleSheetLayoutView="100" workbookViewId="0">
      <selection activeCell="B10" sqref="B10:G10"/>
    </sheetView>
  </sheetViews>
  <sheetFormatPr defaultRowHeight="15.75"/>
  <cols>
    <col min="1" max="2" width="4.140625" style="622" customWidth="1"/>
    <col min="3" max="3" width="66" style="622" customWidth="1"/>
    <col min="4" max="4" width="6" style="630" customWidth="1"/>
    <col min="5" max="5" width="13.28515625" style="631" customWidth="1"/>
    <col min="6" max="6" width="12.140625" style="656" customWidth="1"/>
    <col min="7" max="7" width="12.7109375" style="632" customWidth="1"/>
    <col min="8" max="8" width="12.7109375" style="622" customWidth="1"/>
    <col min="9" max="9" width="9.140625" style="622"/>
    <col min="10" max="10" width="5.28515625" style="622" customWidth="1"/>
    <col min="11" max="11" width="15.42578125" style="622" customWidth="1"/>
    <col min="12" max="12" width="10.28515625" style="622" customWidth="1"/>
    <col min="13" max="16384" width="9.140625" style="622"/>
  </cols>
  <sheetData>
    <row r="3" spans="2:8" ht="18.75">
      <c r="B3" s="616"/>
      <c r="C3" s="623" t="s">
        <v>1028</v>
      </c>
      <c r="D3" s="618"/>
      <c r="E3" s="619"/>
      <c r="F3" s="651"/>
      <c r="G3" s="621"/>
      <c r="H3" s="621"/>
    </row>
    <row r="4" spans="2:8" ht="18.75">
      <c r="B4" s="616"/>
      <c r="C4" s="623"/>
      <c r="D4" s="618"/>
      <c r="E4" s="619"/>
      <c r="F4" s="651"/>
      <c r="G4" s="621"/>
      <c r="H4" s="621"/>
    </row>
    <row r="5" spans="2:8" ht="18.75">
      <c r="B5" s="616"/>
      <c r="C5" s="623" t="s">
        <v>1029</v>
      </c>
      <c r="D5" s="618"/>
      <c r="E5" s="619"/>
      <c r="F5" s="651"/>
      <c r="G5" s="621"/>
      <c r="H5" s="621"/>
    </row>
    <row r="6" spans="2:8" ht="18.75">
      <c r="B6" s="616"/>
      <c r="C6" s="623" t="s">
        <v>1030</v>
      </c>
      <c r="D6" s="618"/>
      <c r="E6" s="619"/>
      <c r="F6" s="651"/>
      <c r="G6" s="621"/>
      <c r="H6" s="621"/>
    </row>
    <row r="7" spans="2:8">
      <c r="B7" s="616"/>
      <c r="C7" s="617"/>
      <c r="D7" s="618"/>
      <c r="E7" s="619"/>
      <c r="F7" s="651"/>
      <c r="G7" s="621"/>
      <c r="H7" s="621"/>
    </row>
    <row r="8" spans="2:8" ht="18.75">
      <c r="B8" s="616"/>
      <c r="C8" s="635" t="s">
        <v>1031</v>
      </c>
      <c r="D8" s="618"/>
      <c r="E8" s="619"/>
      <c r="F8" s="651"/>
      <c r="G8" s="621"/>
      <c r="H8" s="621"/>
    </row>
    <row r="9" spans="2:8" ht="18.75">
      <c r="B9" s="616"/>
      <c r="C9" s="635"/>
      <c r="D9" s="618"/>
      <c r="E9" s="619"/>
      <c r="F9" s="651"/>
      <c r="G9" s="621"/>
      <c r="H9" s="621"/>
    </row>
    <row r="10" spans="2:8" s="136" customFormat="1" ht="15">
      <c r="B10" s="636" t="s">
        <v>1032</v>
      </c>
      <c r="C10" s="637" t="s">
        <v>1033</v>
      </c>
      <c r="D10" s="638" t="s">
        <v>1034</v>
      </c>
      <c r="E10" s="639" t="s">
        <v>24</v>
      </c>
      <c r="F10" s="640" t="s">
        <v>1035</v>
      </c>
      <c r="G10" s="641" t="s">
        <v>1027</v>
      </c>
      <c r="H10" s="140"/>
    </row>
    <row r="11" spans="2:8" s="136" customFormat="1" ht="15">
      <c r="B11" s="642"/>
      <c r="C11" s="643"/>
      <c r="D11" s="644"/>
      <c r="E11" s="645"/>
      <c r="F11" s="646"/>
      <c r="G11" s="647"/>
      <c r="H11" s="140"/>
    </row>
    <row r="12" spans="2:8" s="136" customFormat="1" ht="60">
      <c r="B12" s="135">
        <v>1</v>
      </c>
      <c r="C12" s="136" t="s">
        <v>1036</v>
      </c>
      <c r="D12" s="137" t="s">
        <v>400</v>
      </c>
      <c r="E12" s="161">
        <v>1</v>
      </c>
      <c r="F12" s="652"/>
      <c r="G12" s="140">
        <f>+E12*F12</f>
        <v>0</v>
      </c>
      <c r="H12" s="140"/>
    </row>
    <row r="13" spans="2:8" s="136" customFormat="1" ht="15">
      <c r="B13" s="135"/>
      <c r="C13" s="136" t="s">
        <v>1037</v>
      </c>
      <c r="D13" s="137" t="s">
        <v>489</v>
      </c>
      <c r="E13" s="161">
        <v>1</v>
      </c>
      <c r="F13" s="652"/>
      <c r="G13" s="140">
        <f t="shared" ref="G13:G20" si="0">+E13*F13</f>
        <v>0</v>
      </c>
      <c r="H13" s="140"/>
    </row>
    <row r="14" spans="2:8" s="136" customFormat="1" ht="15">
      <c r="B14" s="135"/>
      <c r="C14" s="136" t="s">
        <v>1038</v>
      </c>
      <c r="D14" s="137" t="s">
        <v>489</v>
      </c>
      <c r="E14" s="161">
        <v>1</v>
      </c>
      <c r="F14" s="652"/>
      <c r="G14" s="140">
        <f t="shared" si="0"/>
        <v>0</v>
      </c>
      <c r="H14" s="140"/>
    </row>
    <row r="15" spans="2:8" s="136" customFormat="1" ht="15">
      <c r="B15" s="135"/>
      <c r="C15" s="136" t="s">
        <v>1039</v>
      </c>
      <c r="D15" s="137" t="s">
        <v>489</v>
      </c>
      <c r="E15" s="161">
        <v>1</v>
      </c>
      <c r="F15" s="652"/>
      <c r="G15" s="140">
        <f t="shared" si="0"/>
        <v>0</v>
      </c>
      <c r="H15" s="140"/>
    </row>
    <row r="16" spans="2:8" s="136" customFormat="1" ht="15">
      <c r="B16" s="135"/>
      <c r="C16" s="136" t="s">
        <v>1040</v>
      </c>
      <c r="D16" s="137" t="s">
        <v>489</v>
      </c>
      <c r="E16" s="161">
        <v>5</v>
      </c>
      <c r="F16" s="652"/>
      <c r="G16" s="140">
        <f t="shared" si="0"/>
        <v>0</v>
      </c>
      <c r="H16" s="140"/>
    </row>
    <row r="17" spans="2:12" s="136" customFormat="1" ht="15">
      <c r="B17" s="135"/>
      <c r="C17" s="136" t="s">
        <v>1041</v>
      </c>
      <c r="D17" s="137" t="s">
        <v>489</v>
      </c>
      <c r="E17" s="161">
        <v>3</v>
      </c>
      <c r="F17" s="652"/>
      <c r="G17" s="140">
        <f t="shared" si="0"/>
        <v>0</v>
      </c>
      <c r="H17" s="140"/>
    </row>
    <row r="18" spans="2:12" s="136" customFormat="1" ht="15">
      <c r="B18" s="135"/>
      <c r="C18" s="136" t="s">
        <v>1042</v>
      </c>
      <c r="D18" s="137" t="s">
        <v>489</v>
      </c>
      <c r="E18" s="161">
        <v>19</v>
      </c>
      <c r="F18" s="652"/>
      <c r="G18" s="140">
        <f t="shared" si="0"/>
        <v>0</v>
      </c>
      <c r="H18" s="140"/>
    </row>
    <row r="19" spans="2:12" s="136" customFormat="1" ht="15">
      <c r="B19" s="135"/>
      <c r="C19" s="136" t="s">
        <v>1043</v>
      </c>
      <c r="D19" s="137" t="s">
        <v>489</v>
      </c>
      <c r="E19" s="161">
        <v>3</v>
      </c>
      <c r="F19" s="652"/>
      <c r="G19" s="140">
        <f t="shared" si="0"/>
        <v>0</v>
      </c>
      <c r="H19" s="140"/>
    </row>
    <row r="20" spans="2:12" s="136" customFormat="1">
      <c r="B20" s="135"/>
      <c r="C20" s="147" t="s">
        <v>1044</v>
      </c>
      <c r="D20" s="137" t="s">
        <v>489</v>
      </c>
      <c r="E20" s="161">
        <v>4</v>
      </c>
      <c r="F20" s="652"/>
      <c r="G20" s="140">
        <f t="shared" si="0"/>
        <v>0</v>
      </c>
      <c r="H20" s="140"/>
    </row>
    <row r="21" spans="2:12" s="136" customFormat="1" ht="45">
      <c r="B21" s="135"/>
      <c r="C21" s="136" t="s">
        <v>1045</v>
      </c>
      <c r="D21" s="137" t="s">
        <v>1046</v>
      </c>
      <c r="E21" s="148">
        <v>0.1</v>
      </c>
      <c r="F21" s="652"/>
      <c r="G21" s="140">
        <f>E21*SUM(G12:G20)</f>
        <v>0</v>
      </c>
      <c r="H21" s="140"/>
    </row>
    <row r="22" spans="2:12" s="136" customFormat="1" ht="30">
      <c r="B22" s="135" t="str">
        <f>IF(C21="",MAX($B$3:B21)+1,"")</f>
        <v/>
      </c>
      <c r="C22" s="149" t="s">
        <v>1047</v>
      </c>
      <c r="D22" s="150"/>
      <c r="E22" s="151"/>
      <c r="F22" s="653"/>
      <c r="G22" s="650"/>
      <c r="H22" s="140"/>
      <c r="J22" s="152"/>
      <c r="K22" s="153"/>
      <c r="L22" s="154"/>
    </row>
    <row r="23" spans="2:12" s="136" customFormat="1" ht="15">
      <c r="B23" s="135" t="str">
        <f>IF(C22="",MAX($B$3:B22)+1,"")</f>
        <v/>
      </c>
      <c r="C23" s="155" t="s">
        <v>1048</v>
      </c>
      <c r="D23" s="137" t="s">
        <v>489</v>
      </c>
      <c r="E23" s="161">
        <v>1</v>
      </c>
      <c r="F23" s="652">
        <f>+SUM(G12:G21)</f>
        <v>0</v>
      </c>
      <c r="G23" s="140">
        <f>+E23*F23</f>
        <v>0</v>
      </c>
      <c r="H23" s="140"/>
    </row>
    <row r="24" spans="2:12" s="136" customFormat="1" ht="15">
      <c r="B24" s="135"/>
      <c r="C24" s="155"/>
      <c r="D24" s="137"/>
      <c r="E24" s="138"/>
      <c r="F24" s="652"/>
      <c r="G24" s="140"/>
      <c r="H24" s="140"/>
    </row>
    <row r="25" spans="2:12" s="136" customFormat="1" ht="60">
      <c r="B25" s="135">
        <f>IF(C24="",MAX($B$3:B24)+1,"")</f>
        <v>2</v>
      </c>
      <c r="C25" s="136" t="s">
        <v>1049</v>
      </c>
      <c r="D25" s="137" t="s">
        <v>400</v>
      </c>
      <c r="E25" s="161">
        <v>1</v>
      </c>
      <c r="F25" s="652"/>
      <c r="G25" s="140">
        <f>+E25*F25</f>
        <v>0</v>
      </c>
      <c r="H25" s="140"/>
    </row>
    <row r="26" spans="2:12" s="136" customFormat="1" ht="15">
      <c r="B26" s="135"/>
      <c r="C26" s="136" t="s">
        <v>1037</v>
      </c>
      <c r="D26" s="137" t="s">
        <v>489</v>
      </c>
      <c r="E26" s="161">
        <v>1</v>
      </c>
      <c r="F26" s="652"/>
      <c r="G26" s="140">
        <f t="shared" ref="G26:G35" si="1">+E26*F26</f>
        <v>0</v>
      </c>
      <c r="H26" s="140"/>
    </row>
    <row r="27" spans="2:12" s="136" customFormat="1" ht="15">
      <c r="B27" s="135"/>
      <c r="C27" s="136" t="s">
        <v>1038</v>
      </c>
      <c r="D27" s="137" t="s">
        <v>489</v>
      </c>
      <c r="E27" s="161">
        <v>1</v>
      </c>
      <c r="F27" s="652"/>
      <c r="G27" s="140">
        <f t="shared" si="1"/>
        <v>0</v>
      </c>
      <c r="H27" s="140"/>
    </row>
    <row r="28" spans="2:12" s="136" customFormat="1" ht="15">
      <c r="B28" s="135"/>
      <c r="C28" s="136" t="s">
        <v>1039</v>
      </c>
      <c r="D28" s="137" t="s">
        <v>489</v>
      </c>
      <c r="E28" s="161">
        <v>1</v>
      </c>
      <c r="F28" s="652"/>
      <c r="G28" s="140">
        <f t="shared" si="1"/>
        <v>0</v>
      </c>
      <c r="H28" s="140"/>
    </row>
    <row r="29" spans="2:12" s="136" customFormat="1" ht="15">
      <c r="B29" s="135"/>
      <c r="C29" s="136" t="s">
        <v>1050</v>
      </c>
      <c r="D29" s="137" t="s">
        <v>489</v>
      </c>
      <c r="E29" s="161">
        <v>2</v>
      </c>
      <c r="F29" s="652"/>
      <c r="G29" s="140">
        <f t="shared" si="1"/>
        <v>0</v>
      </c>
      <c r="H29" s="140"/>
    </row>
    <row r="30" spans="2:12" s="136" customFormat="1" ht="15">
      <c r="B30" s="135"/>
      <c r="C30" s="136" t="s">
        <v>1041</v>
      </c>
      <c r="D30" s="137" t="s">
        <v>489</v>
      </c>
      <c r="E30" s="161">
        <v>2</v>
      </c>
      <c r="F30" s="652"/>
      <c r="G30" s="140">
        <f t="shared" si="1"/>
        <v>0</v>
      </c>
      <c r="H30" s="140"/>
    </row>
    <row r="31" spans="2:12" s="136" customFormat="1" ht="15">
      <c r="B31" s="135"/>
      <c r="C31" s="136" t="s">
        <v>1040</v>
      </c>
      <c r="D31" s="137" t="s">
        <v>489</v>
      </c>
      <c r="E31" s="161">
        <v>11</v>
      </c>
      <c r="F31" s="652"/>
      <c r="G31" s="140">
        <f t="shared" si="1"/>
        <v>0</v>
      </c>
      <c r="H31" s="140"/>
    </row>
    <row r="32" spans="2:12" s="136" customFormat="1" ht="15">
      <c r="B32" s="135"/>
      <c r="C32" s="136" t="s">
        <v>1042</v>
      </c>
      <c r="D32" s="137" t="s">
        <v>489</v>
      </c>
      <c r="E32" s="161">
        <v>15</v>
      </c>
      <c r="F32" s="652"/>
      <c r="G32" s="140">
        <f t="shared" si="1"/>
        <v>0</v>
      </c>
      <c r="H32" s="140"/>
    </row>
    <row r="33" spans="2:12" s="136" customFormat="1" ht="15">
      <c r="B33" s="135"/>
      <c r="C33" s="136" t="s">
        <v>1043</v>
      </c>
      <c r="D33" s="137" t="s">
        <v>489</v>
      </c>
      <c r="E33" s="161">
        <v>1</v>
      </c>
      <c r="F33" s="652"/>
      <c r="G33" s="140">
        <f t="shared" si="1"/>
        <v>0</v>
      </c>
      <c r="H33" s="140"/>
    </row>
    <row r="34" spans="2:12" s="136" customFormat="1" ht="15">
      <c r="B34" s="135"/>
      <c r="C34" s="136" t="s">
        <v>1051</v>
      </c>
      <c r="D34" s="137" t="s">
        <v>489</v>
      </c>
      <c r="E34" s="161">
        <v>1</v>
      </c>
      <c r="F34" s="652"/>
      <c r="G34" s="140">
        <f t="shared" si="1"/>
        <v>0</v>
      </c>
      <c r="H34" s="140"/>
    </row>
    <row r="35" spans="2:12" s="136" customFormat="1" ht="15">
      <c r="B35" s="135"/>
      <c r="C35" s="136" t="s">
        <v>1052</v>
      </c>
      <c r="D35" s="137" t="s">
        <v>489</v>
      </c>
      <c r="E35" s="161">
        <v>1</v>
      </c>
      <c r="F35" s="652"/>
      <c r="G35" s="140">
        <f t="shared" si="1"/>
        <v>0</v>
      </c>
      <c r="H35" s="140"/>
    </row>
    <row r="36" spans="2:12" s="136" customFormat="1">
      <c r="B36" s="135"/>
      <c r="C36" s="147" t="s">
        <v>1044</v>
      </c>
      <c r="D36" s="137" t="s">
        <v>489</v>
      </c>
      <c r="E36" s="161">
        <v>4</v>
      </c>
      <c r="F36" s="652"/>
      <c r="G36" s="140">
        <f>+E36*F36</f>
        <v>0</v>
      </c>
      <c r="H36" s="140"/>
    </row>
    <row r="37" spans="2:12" s="136" customFormat="1" ht="45">
      <c r="B37" s="135"/>
      <c r="C37" s="136" t="s">
        <v>1045</v>
      </c>
      <c r="D37" s="137" t="s">
        <v>1046</v>
      </c>
      <c r="E37" s="148">
        <v>0.1</v>
      </c>
      <c r="F37" s="652"/>
      <c r="G37" s="140">
        <f>E37*SUM(G25:G36)</f>
        <v>0</v>
      </c>
      <c r="H37" s="140"/>
    </row>
    <row r="38" spans="2:12" s="136" customFormat="1" ht="30">
      <c r="B38" s="135" t="str">
        <f>IF(C37="",MAX($B$3:B37)+1,"")</f>
        <v/>
      </c>
      <c r="C38" s="149" t="s">
        <v>1047</v>
      </c>
      <c r="D38" s="150"/>
      <c r="E38" s="151"/>
      <c r="F38" s="653"/>
      <c r="G38" s="650"/>
      <c r="H38" s="140"/>
      <c r="J38" s="152"/>
      <c r="K38" s="153"/>
      <c r="L38" s="154"/>
    </row>
    <row r="39" spans="2:12" s="136" customFormat="1" ht="15">
      <c r="B39" s="135" t="str">
        <f>IF(C38="",MAX($B$3:B38)+1,"")</f>
        <v/>
      </c>
      <c r="C39" s="155" t="s">
        <v>1048</v>
      </c>
      <c r="D39" s="137" t="s">
        <v>489</v>
      </c>
      <c r="E39" s="161">
        <v>1</v>
      </c>
      <c r="F39" s="652">
        <f>SUM(G25:G37)</f>
        <v>0</v>
      </c>
      <c r="G39" s="140">
        <f>+E39*F39</f>
        <v>0</v>
      </c>
      <c r="H39" s="140"/>
    </row>
    <row r="40" spans="2:12" s="136" customFormat="1" ht="15">
      <c r="B40" s="135"/>
      <c r="C40" s="155"/>
      <c r="D40" s="137"/>
      <c r="E40" s="138"/>
      <c r="F40" s="652"/>
      <c r="G40" s="140"/>
      <c r="H40" s="140"/>
    </row>
    <row r="41" spans="2:12" s="136" customFormat="1" ht="163.5">
      <c r="B41" s="135">
        <f>IF(C40="",MAX($B$3:B40)+1,"")</f>
        <v>3</v>
      </c>
      <c r="C41" s="136" t="s">
        <v>1053</v>
      </c>
      <c r="D41" s="137" t="s">
        <v>400</v>
      </c>
      <c r="E41" s="161">
        <v>1</v>
      </c>
      <c r="F41" s="652"/>
      <c r="G41" s="140">
        <f>+E41*F41</f>
        <v>0</v>
      </c>
      <c r="H41" s="140"/>
    </row>
    <row r="42" spans="2:12" s="136" customFormat="1" ht="15">
      <c r="B42" s="135"/>
      <c r="C42" s="155"/>
      <c r="D42" s="137"/>
      <c r="E42" s="138"/>
      <c r="F42" s="652"/>
      <c r="G42" s="140"/>
      <c r="H42" s="140"/>
    </row>
    <row r="43" spans="2:12" s="136" customFormat="1" ht="30">
      <c r="B43" s="135">
        <f>IF(C42="",MAX($B$3:B42)+1,"")</f>
        <v>4</v>
      </c>
      <c r="C43" s="136" t="s">
        <v>1054</v>
      </c>
      <c r="D43" s="137" t="s">
        <v>400</v>
      </c>
      <c r="E43" s="161">
        <v>1</v>
      </c>
      <c r="F43" s="652"/>
      <c r="G43" s="140">
        <f>+E43*F43</f>
        <v>0</v>
      </c>
      <c r="H43" s="140"/>
    </row>
    <row r="44" spans="2:12" s="136" customFormat="1" ht="15">
      <c r="B44" s="135"/>
      <c r="D44" s="137"/>
      <c r="E44" s="138"/>
      <c r="F44" s="652"/>
      <c r="G44" s="140"/>
      <c r="H44" s="140"/>
    </row>
    <row r="45" spans="2:12" s="136" customFormat="1" ht="15">
      <c r="B45" s="135">
        <f>IF(C44="",MAX($B$3:B44)+1,"")</f>
        <v>5</v>
      </c>
      <c r="C45" s="136" t="s">
        <v>1055</v>
      </c>
      <c r="D45" s="137"/>
      <c r="E45" s="148">
        <v>0.1</v>
      </c>
      <c r="F45" s="652"/>
      <c r="G45" s="140">
        <f>E45*SUM(G10:G44)</f>
        <v>0</v>
      </c>
      <c r="H45" s="140"/>
    </row>
    <row r="46" spans="2:12">
      <c r="B46" s="624"/>
      <c r="C46" s="625"/>
      <c r="D46" s="626"/>
      <c r="E46" s="627"/>
      <c r="F46" s="654"/>
      <c r="G46" s="629"/>
      <c r="H46" s="657"/>
    </row>
    <row r="47" spans="2:12" s="136" customFormat="1" ht="15">
      <c r="B47" s="135"/>
      <c r="D47" s="137"/>
      <c r="E47" s="138"/>
      <c r="F47" s="652"/>
      <c r="G47" s="140"/>
      <c r="H47" s="140"/>
    </row>
    <row r="48" spans="2:12" s="136" customFormat="1">
      <c r="B48" s="135"/>
      <c r="C48" s="142" t="s">
        <v>1056</v>
      </c>
      <c r="D48" s="143"/>
      <c r="E48" s="141"/>
      <c r="F48" s="655"/>
      <c r="G48" s="157">
        <f>SUM(G10:G47)</f>
        <v>0</v>
      </c>
      <c r="H48" s="157"/>
    </row>
    <row r="49" spans="2:8" s="136" customFormat="1" ht="15">
      <c r="B49" s="135"/>
      <c r="D49" s="137"/>
      <c r="E49" s="138"/>
      <c r="F49" s="652"/>
      <c r="G49" s="140"/>
      <c r="H49" s="140"/>
    </row>
    <row r="52" spans="2:8">
      <c r="H52" s="632"/>
    </row>
  </sheetData>
  <sheetProtection selectLockedCells="1"/>
  <pageMargins left="0.59055118110236227" right="0.74803149606299213" top="0.6692913385826772" bottom="0.55118110236220474" header="0.51181102362204722" footer="0.31496062992125984"/>
  <pageSetup paperSize="9" scale="70" firstPageNumber="0" orientation="portrait" horizontalDpi="300" verticalDpi="300" r:id="rId1"/>
  <headerFooter alignWithMargins="0">
    <oddFooter>&amp;L&amp;F&amp;C&amp;"Arial CE,Običajno"&amp;P/&amp;N&amp;R&amp;"Arial Narrow,Navadno"&amp;9&amp;A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G26"/>
  <sheetViews>
    <sheetView zoomScale="110" zoomScaleNormal="110" zoomScaleSheetLayoutView="100" workbookViewId="0"/>
  </sheetViews>
  <sheetFormatPr defaultRowHeight="15.75"/>
  <cols>
    <col min="1" max="1" width="9.140625" style="622"/>
    <col min="2" max="2" width="4.140625" style="622" customWidth="1"/>
    <col min="3" max="3" width="55" style="622" customWidth="1"/>
    <col min="4" max="4" width="7.5703125" style="630" customWidth="1"/>
    <col min="5" max="5" width="13.140625" style="631" customWidth="1"/>
    <col min="6" max="6" width="9.85546875" style="656" customWidth="1"/>
    <col min="7" max="7" width="12.5703125" style="632" customWidth="1"/>
    <col min="8" max="9" width="9.140625" style="622"/>
    <col min="10" max="10" width="5.28515625" style="622" customWidth="1"/>
    <col min="11" max="11" width="15.42578125" style="622" customWidth="1"/>
    <col min="12" max="12" width="9.7109375" style="622" customWidth="1"/>
    <col min="13" max="16384" width="9.140625" style="622"/>
  </cols>
  <sheetData>
    <row r="3" spans="2:7">
      <c r="B3" s="616"/>
      <c r="C3" s="617"/>
      <c r="D3" s="618"/>
      <c r="E3" s="619"/>
      <c r="F3" s="651"/>
      <c r="G3" s="621"/>
    </row>
    <row r="4" spans="2:7" ht="18.75">
      <c r="B4" s="616"/>
      <c r="C4" s="635" t="s">
        <v>1057</v>
      </c>
      <c r="D4" s="618"/>
      <c r="E4" s="619"/>
      <c r="F4" s="651"/>
      <c r="G4" s="621"/>
    </row>
    <row r="5" spans="2:7" ht="18.75">
      <c r="B5" s="616"/>
      <c r="C5" s="635"/>
      <c r="D5" s="618"/>
      <c r="E5" s="619"/>
      <c r="F5" s="651"/>
      <c r="G5" s="621"/>
    </row>
    <row r="6" spans="2:7" s="136" customFormat="1" ht="15">
      <c r="B6" s="636" t="s">
        <v>1032</v>
      </c>
      <c r="C6" s="637" t="s">
        <v>1033</v>
      </c>
      <c r="D6" s="638" t="s">
        <v>1034</v>
      </c>
      <c r="E6" s="639" t="s">
        <v>24</v>
      </c>
      <c r="F6" s="640" t="s">
        <v>1035</v>
      </c>
      <c r="G6" s="641" t="s">
        <v>1027</v>
      </c>
    </row>
    <row r="7" spans="2:7" s="136" customFormat="1" ht="15">
      <c r="B7" s="642"/>
      <c r="C7" s="643"/>
      <c r="D7" s="644"/>
      <c r="E7" s="645"/>
      <c r="F7" s="646"/>
      <c r="G7" s="647"/>
    </row>
    <row r="8" spans="2:7" s="136" customFormat="1" ht="60">
      <c r="B8" s="135">
        <v>1</v>
      </c>
      <c r="C8" s="158" t="s">
        <v>1058</v>
      </c>
      <c r="D8" s="137" t="s">
        <v>489</v>
      </c>
      <c r="E8" s="159">
        <v>77</v>
      </c>
      <c r="F8" s="652"/>
      <c r="G8" s="140">
        <f>+E8*F8</f>
        <v>0</v>
      </c>
    </row>
    <row r="9" spans="2:7" s="136" customFormat="1" ht="15">
      <c r="B9" s="135"/>
      <c r="D9" s="137"/>
      <c r="E9" s="160"/>
      <c r="F9" s="652"/>
      <c r="G9" s="140"/>
    </row>
    <row r="10" spans="2:7" s="136" customFormat="1" ht="45">
      <c r="B10" s="135">
        <f>IF(C9="",MAX($B$4:B9)+1,"")</f>
        <v>2</v>
      </c>
      <c r="C10" s="158" t="s">
        <v>1059</v>
      </c>
      <c r="D10" s="137" t="s">
        <v>489</v>
      </c>
      <c r="E10" s="159">
        <v>6</v>
      </c>
      <c r="F10" s="652"/>
      <c r="G10" s="140">
        <f>+E10*F10</f>
        <v>0</v>
      </c>
    </row>
    <row r="11" spans="2:7" s="136" customFormat="1" ht="15">
      <c r="B11" s="135"/>
      <c r="D11" s="137"/>
      <c r="E11" s="160"/>
      <c r="F11" s="652"/>
      <c r="G11" s="140"/>
    </row>
    <row r="12" spans="2:7" s="136" customFormat="1" ht="45">
      <c r="B12" s="135">
        <f>IF(C11="",MAX($B$4:B11)+1,"")</f>
        <v>3</v>
      </c>
      <c r="C12" s="158" t="s">
        <v>1060</v>
      </c>
      <c r="D12" s="137" t="s">
        <v>489</v>
      </c>
      <c r="E12" s="159">
        <v>4</v>
      </c>
      <c r="F12" s="652"/>
      <c r="G12" s="140">
        <f>+E12*F12</f>
        <v>0</v>
      </c>
    </row>
    <row r="13" spans="2:7" s="136" customFormat="1" ht="15">
      <c r="B13" s="135"/>
      <c r="D13" s="137"/>
      <c r="E13" s="160"/>
      <c r="F13" s="652"/>
      <c r="G13" s="140"/>
    </row>
    <row r="14" spans="2:7" s="136" customFormat="1" ht="45">
      <c r="B14" s="135">
        <f>IF(C13="",MAX($B$4:B13)+1,"")</f>
        <v>4</v>
      </c>
      <c r="C14" s="158" t="s">
        <v>1061</v>
      </c>
      <c r="D14" s="137" t="s">
        <v>489</v>
      </c>
      <c r="E14" s="159">
        <v>6</v>
      </c>
      <c r="F14" s="652"/>
      <c r="G14" s="140">
        <f>+E14*F14</f>
        <v>0</v>
      </c>
    </row>
    <row r="15" spans="2:7" s="136" customFormat="1" ht="15">
      <c r="B15" s="135"/>
      <c r="D15" s="137"/>
      <c r="E15" s="160"/>
      <c r="F15" s="652"/>
      <c r="G15" s="140"/>
    </row>
    <row r="16" spans="2:7" s="136" customFormat="1" ht="30">
      <c r="B16" s="135">
        <f>IF(C15="",MAX($B$4:B15)+1,"")</f>
        <v>5</v>
      </c>
      <c r="C16" s="158" t="s">
        <v>1062</v>
      </c>
      <c r="D16" s="137" t="s">
        <v>489</v>
      </c>
      <c r="E16" s="159">
        <v>1</v>
      </c>
      <c r="F16" s="652"/>
      <c r="G16" s="140">
        <f>+E16*F16</f>
        <v>0</v>
      </c>
    </row>
    <row r="17" spans="2:7" s="136" customFormat="1" ht="15">
      <c r="B17" s="135"/>
      <c r="C17" s="153"/>
      <c r="D17" s="137"/>
      <c r="E17" s="161"/>
      <c r="F17" s="652"/>
      <c r="G17" s="140"/>
    </row>
    <row r="18" spans="2:7" s="136" customFormat="1" ht="60">
      <c r="B18" s="135">
        <f>IF(C17="",MAX($B$4:B17)+1,"")</f>
        <v>6</v>
      </c>
      <c r="C18" s="158" t="s">
        <v>1063</v>
      </c>
      <c r="D18" s="137" t="s">
        <v>489</v>
      </c>
      <c r="E18" s="161">
        <v>28</v>
      </c>
      <c r="F18" s="652"/>
      <c r="G18" s="140">
        <f>+E18*F18</f>
        <v>0</v>
      </c>
    </row>
    <row r="19" spans="2:7" s="136" customFormat="1" ht="15">
      <c r="B19" s="135"/>
      <c r="C19" s="158"/>
      <c r="D19" s="162"/>
      <c r="E19" s="159"/>
      <c r="F19" s="652"/>
      <c r="G19" s="140"/>
    </row>
    <row r="20" spans="2:7" s="136" customFormat="1" ht="30">
      <c r="B20" s="135">
        <f>IF(C19="",MAX($B$4:B19)+1,"")</f>
        <v>7</v>
      </c>
      <c r="C20" s="158" t="s">
        <v>1064</v>
      </c>
      <c r="D20" s="162" t="s">
        <v>400</v>
      </c>
      <c r="E20" s="159">
        <v>1</v>
      </c>
      <c r="F20" s="652"/>
      <c r="G20" s="140">
        <f>+E20*F20</f>
        <v>0</v>
      </c>
    </row>
    <row r="21" spans="2:7" s="136" customFormat="1" ht="15">
      <c r="B21" s="135"/>
      <c r="D21" s="137"/>
      <c r="E21" s="138"/>
      <c r="F21" s="652"/>
      <c r="G21" s="140"/>
    </row>
    <row r="22" spans="2:7" s="136" customFormat="1" ht="30">
      <c r="B22" s="135">
        <f>IF(C21="",MAX($B$4:B21)+1,"")</f>
        <v>8</v>
      </c>
      <c r="C22" s="136" t="s">
        <v>1065</v>
      </c>
      <c r="D22" s="137"/>
      <c r="E22" s="148">
        <v>0.05</v>
      </c>
      <c r="F22" s="652"/>
      <c r="G22" s="140">
        <f>E22*SUM(G6:G20)</f>
        <v>0</v>
      </c>
    </row>
    <row r="23" spans="2:7">
      <c r="B23" s="624"/>
      <c r="C23" s="625"/>
      <c r="D23" s="626"/>
      <c r="E23" s="627"/>
      <c r="F23" s="654"/>
      <c r="G23" s="629"/>
    </row>
    <row r="24" spans="2:7" s="136" customFormat="1" ht="15">
      <c r="B24" s="135"/>
      <c r="D24" s="137"/>
      <c r="E24" s="138"/>
      <c r="F24" s="652"/>
      <c r="G24" s="140"/>
    </row>
    <row r="25" spans="2:7" s="136" customFormat="1">
      <c r="B25" s="135"/>
      <c r="C25" s="142" t="s">
        <v>1066</v>
      </c>
      <c r="D25" s="143"/>
      <c r="E25" s="141"/>
      <c r="F25" s="655"/>
      <c r="G25" s="157">
        <f>SUM(G6:G23)</f>
        <v>0</v>
      </c>
    </row>
    <row r="26" spans="2:7" s="136" customFormat="1" ht="15">
      <c r="B26" s="135"/>
      <c r="D26" s="137"/>
      <c r="E26" s="138"/>
      <c r="F26" s="652"/>
      <c r="G26" s="140"/>
    </row>
  </sheetData>
  <sheetProtection selectLockedCells="1"/>
  <pageMargins left="0.59055118110236227" right="0.74803149606299213" top="0.6692913385826772" bottom="0.55118110236220474" header="0.51181102362204722" footer="0.31496062992125984"/>
  <pageSetup paperSize="9" scale="70" firstPageNumber="0" orientation="portrait" horizontalDpi="300" verticalDpi="300" r:id="rId1"/>
  <headerFooter alignWithMargins="0">
    <oddFooter>&amp;L&amp;F&amp;C&amp;"Arial CE,Običajno"&amp;P/&amp;N&amp;R&amp;"Arial Narrow,Navadno"&amp;9&amp;A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G147"/>
  <sheetViews>
    <sheetView zoomScale="110" zoomScaleNormal="110" zoomScaleSheetLayoutView="100" workbookViewId="0"/>
  </sheetViews>
  <sheetFormatPr defaultRowHeight="15.75"/>
  <cols>
    <col min="1" max="1" width="4.7109375" style="622" customWidth="1"/>
    <col min="2" max="2" width="4.140625" style="622" customWidth="1"/>
    <col min="3" max="3" width="55" style="622" customWidth="1"/>
    <col min="4" max="4" width="7.5703125" style="630" customWidth="1"/>
    <col min="5" max="5" width="11.7109375" style="631" customWidth="1"/>
    <col min="6" max="6" width="9.85546875" style="656" customWidth="1"/>
    <col min="7" max="7" width="12.5703125" style="632" customWidth="1"/>
    <col min="8" max="9" width="9.140625" style="622"/>
    <col min="10" max="10" width="5.28515625" style="622" customWidth="1"/>
    <col min="11" max="11" width="15.42578125" style="622" customWidth="1"/>
    <col min="12" max="12" width="9.7109375" style="622" customWidth="1"/>
    <col min="13" max="16384" width="9.140625" style="622"/>
  </cols>
  <sheetData>
    <row r="3" spans="2:7" ht="18.75">
      <c r="B3" s="616"/>
      <c r="C3" s="635" t="s">
        <v>1067</v>
      </c>
      <c r="D3" s="618"/>
      <c r="E3" s="619"/>
      <c r="F3" s="651"/>
      <c r="G3" s="621"/>
    </row>
    <row r="4" spans="2:7">
      <c r="B4" s="616"/>
      <c r="C4" s="617"/>
      <c r="D4" s="618"/>
      <c r="E4" s="619"/>
      <c r="F4" s="651"/>
      <c r="G4" s="621"/>
    </row>
    <row r="5" spans="2:7">
      <c r="B5" s="658" t="s">
        <v>1032</v>
      </c>
      <c r="C5" s="659" t="s">
        <v>1033</v>
      </c>
      <c r="D5" s="660" t="s">
        <v>1034</v>
      </c>
      <c r="E5" s="661" t="s">
        <v>24</v>
      </c>
      <c r="F5" s="662" t="s">
        <v>1035</v>
      </c>
      <c r="G5" s="663" t="s">
        <v>1027</v>
      </c>
    </row>
    <row r="6" spans="2:7">
      <c r="B6" s="616"/>
      <c r="C6" s="617"/>
      <c r="D6" s="618"/>
      <c r="E6" s="619"/>
      <c r="F6" s="651"/>
      <c r="G6" s="621"/>
    </row>
    <row r="7" spans="2:7" s="136" customFormat="1" ht="30">
      <c r="B7" s="135">
        <v>1</v>
      </c>
      <c r="C7" s="136" t="s">
        <v>1068</v>
      </c>
      <c r="D7" s="137"/>
      <c r="E7" s="161"/>
      <c r="F7" s="652"/>
      <c r="G7" s="140"/>
    </row>
    <row r="8" spans="2:7" s="136" customFormat="1" ht="15">
      <c r="B8" s="135" t="str">
        <f>IF(C7="",MAX($B$3:B7)+1,"")</f>
        <v/>
      </c>
      <c r="C8" s="136" t="s">
        <v>1069</v>
      </c>
      <c r="D8" s="137" t="s">
        <v>489</v>
      </c>
      <c r="E8" s="161">
        <v>23</v>
      </c>
      <c r="F8" s="652"/>
      <c r="G8" s="140">
        <f>+E8*F8</f>
        <v>0</v>
      </c>
    </row>
    <row r="9" spans="2:7" s="136" customFormat="1" ht="15">
      <c r="B9" s="135" t="str">
        <f>IF(C8="",MAX($B$3:B8)+1,"")</f>
        <v/>
      </c>
      <c r="C9" s="136" t="s">
        <v>1070</v>
      </c>
      <c r="D9" s="137" t="s">
        <v>489</v>
      </c>
      <c r="E9" s="161">
        <v>10</v>
      </c>
      <c r="F9" s="652"/>
      <c r="G9" s="140">
        <f t="shared" ref="G9:G14" si="0">+E9*F9</f>
        <v>0</v>
      </c>
    </row>
    <row r="10" spans="2:7" s="136" customFormat="1" ht="15">
      <c r="B10" s="135" t="str">
        <f>IF(C9="",MAX($B$3:B9)+1,"")</f>
        <v/>
      </c>
      <c r="C10" s="136" t="s">
        <v>1071</v>
      </c>
      <c r="D10" s="137" t="s">
        <v>489</v>
      </c>
      <c r="E10" s="161">
        <v>1</v>
      </c>
      <c r="F10" s="652"/>
      <c r="G10" s="140">
        <f t="shared" si="0"/>
        <v>0</v>
      </c>
    </row>
    <row r="11" spans="2:7" s="136" customFormat="1" ht="15">
      <c r="B11" s="135" t="str">
        <f>IF(C10="",MAX($B$3:B10)+1,"")</f>
        <v/>
      </c>
      <c r="C11" s="136" t="s">
        <v>1072</v>
      </c>
      <c r="D11" s="137" t="s">
        <v>489</v>
      </c>
      <c r="E11" s="161">
        <v>14</v>
      </c>
      <c r="F11" s="652"/>
      <c r="G11" s="140">
        <f t="shared" si="0"/>
        <v>0</v>
      </c>
    </row>
    <row r="12" spans="2:7" s="664" customFormat="1" ht="15">
      <c r="B12" s="135"/>
      <c r="C12" s="164" t="s">
        <v>1073</v>
      </c>
      <c r="D12" s="137" t="s">
        <v>489</v>
      </c>
      <c r="E12" s="161">
        <v>1</v>
      </c>
      <c r="F12" s="652"/>
      <c r="G12" s="140">
        <f t="shared" si="0"/>
        <v>0</v>
      </c>
    </row>
    <row r="13" spans="2:7" s="664" customFormat="1" ht="15">
      <c r="B13" s="135"/>
      <c r="C13" s="164" t="s">
        <v>1074</v>
      </c>
      <c r="D13" s="137" t="s">
        <v>489</v>
      </c>
      <c r="E13" s="161">
        <v>1</v>
      </c>
      <c r="F13" s="652"/>
      <c r="G13" s="140">
        <f t="shared" si="0"/>
        <v>0</v>
      </c>
    </row>
    <row r="14" spans="2:7" s="136" customFormat="1" ht="15">
      <c r="B14" s="135" t="str">
        <f>IF(C11="",MAX($B$3:B11)+1,"")</f>
        <v/>
      </c>
      <c r="C14" s="136" t="s">
        <v>1075</v>
      </c>
      <c r="D14" s="137" t="s">
        <v>489</v>
      </c>
      <c r="E14" s="161">
        <v>6</v>
      </c>
      <c r="F14" s="652"/>
      <c r="G14" s="140">
        <f t="shared" si="0"/>
        <v>0</v>
      </c>
    </row>
    <row r="15" spans="2:7" s="136" customFormat="1" ht="15">
      <c r="B15" s="135"/>
      <c r="D15" s="137"/>
      <c r="E15" s="138"/>
      <c r="F15" s="652"/>
      <c r="G15" s="140"/>
    </row>
    <row r="16" spans="2:7" s="136" customFormat="1" ht="30">
      <c r="B16" s="135">
        <f>IF(C15="",MAX($B$3:B15)+1,"")</f>
        <v>2</v>
      </c>
      <c r="C16" s="136" t="s">
        <v>1076</v>
      </c>
      <c r="D16" s="137" t="s">
        <v>489</v>
      </c>
      <c r="E16" s="161">
        <v>17</v>
      </c>
      <c r="F16" s="652"/>
      <c r="G16" s="140">
        <f>+E16*F16</f>
        <v>0</v>
      </c>
    </row>
    <row r="17" spans="2:7" s="136" customFormat="1" ht="15">
      <c r="B17" s="135"/>
      <c r="D17" s="137"/>
      <c r="E17" s="138"/>
      <c r="F17" s="652"/>
      <c r="G17" s="140"/>
    </row>
    <row r="18" spans="2:7" s="136" customFormat="1" ht="45">
      <c r="B18" s="135">
        <f>IF(C17="",MAX($B$3:B17)+1,"")</f>
        <v>3</v>
      </c>
      <c r="C18" s="136" t="s">
        <v>1077</v>
      </c>
      <c r="D18" s="137" t="s">
        <v>489</v>
      </c>
      <c r="E18" s="161">
        <v>2</v>
      </c>
      <c r="F18" s="652"/>
      <c r="G18" s="140">
        <f>+E18*F18</f>
        <v>0</v>
      </c>
    </row>
    <row r="19" spans="2:7" s="136" customFormat="1" ht="15">
      <c r="B19" s="135"/>
      <c r="D19" s="137"/>
      <c r="E19" s="138"/>
      <c r="F19" s="652"/>
      <c r="G19" s="140"/>
    </row>
    <row r="20" spans="2:7" s="136" customFormat="1" ht="45">
      <c r="B20" s="135">
        <f>IF(C19="",MAX($B$3:B19)+1,"")</f>
        <v>4</v>
      </c>
      <c r="C20" s="136" t="s">
        <v>1078</v>
      </c>
      <c r="D20" s="137" t="s">
        <v>489</v>
      </c>
      <c r="E20" s="161">
        <v>4</v>
      </c>
      <c r="F20" s="652"/>
      <c r="G20" s="140">
        <f>+E20*F20</f>
        <v>0</v>
      </c>
    </row>
    <row r="21" spans="2:7" s="136" customFormat="1" ht="15">
      <c r="B21" s="135"/>
      <c r="D21" s="137"/>
      <c r="E21" s="138"/>
      <c r="F21" s="652"/>
      <c r="G21" s="140"/>
    </row>
    <row r="22" spans="2:7" s="136" customFormat="1" ht="45">
      <c r="B22" s="135">
        <f>IF(C21="",MAX($B$3:B21)+1,"")</f>
        <v>5</v>
      </c>
      <c r="C22" s="136" t="s">
        <v>1079</v>
      </c>
      <c r="D22" s="137" t="s">
        <v>489</v>
      </c>
      <c r="E22" s="161">
        <v>2</v>
      </c>
      <c r="F22" s="652"/>
      <c r="G22" s="140">
        <f>+E22*F22</f>
        <v>0</v>
      </c>
    </row>
    <row r="23" spans="2:7" s="136" customFormat="1" ht="15">
      <c r="B23" s="135"/>
      <c r="D23" s="137"/>
      <c r="E23" s="138"/>
      <c r="F23" s="652"/>
      <c r="G23" s="140"/>
    </row>
    <row r="24" spans="2:7" s="136" customFormat="1" ht="45">
      <c r="B24" s="135">
        <f>IF(C23="",MAX($B$3:B23)+1,"")</f>
        <v>6</v>
      </c>
      <c r="C24" s="136" t="s">
        <v>1080</v>
      </c>
      <c r="D24" s="137" t="s">
        <v>489</v>
      </c>
      <c r="E24" s="161">
        <v>1</v>
      </c>
      <c r="F24" s="652"/>
      <c r="G24" s="140">
        <f>+E24*F24</f>
        <v>0</v>
      </c>
    </row>
    <row r="25" spans="2:7" s="136" customFormat="1" ht="15">
      <c r="B25" s="135"/>
      <c r="D25" s="137"/>
      <c r="E25" s="138"/>
      <c r="F25" s="652"/>
      <c r="G25" s="140"/>
    </row>
    <row r="26" spans="2:7" s="136" customFormat="1" ht="45">
      <c r="B26" s="135">
        <f>IF(C25="",MAX($B$3:B25)+1,"")</f>
        <v>7</v>
      </c>
      <c r="C26" s="136" t="s">
        <v>1081</v>
      </c>
      <c r="D26" s="137" t="s">
        <v>489</v>
      </c>
      <c r="E26" s="161">
        <v>5</v>
      </c>
      <c r="F26" s="652"/>
      <c r="G26" s="140">
        <f>+E26*F26</f>
        <v>0</v>
      </c>
    </row>
    <row r="27" spans="2:7" s="136" customFormat="1" ht="15">
      <c r="B27" s="135"/>
      <c r="D27" s="137"/>
      <c r="E27" s="138"/>
      <c r="F27" s="652"/>
      <c r="G27" s="140"/>
    </row>
    <row r="28" spans="2:7" s="136" customFormat="1" ht="33">
      <c r="B28" s="135">
        <f>IF(C27="",MAX($B$3:B27)+1,"")</f>
        <v>8</v>
      </c>
      <c r="C28" s="164" t="s">
        <v>1082</v>
      </c>
      <c r="D28" s="137" t="s">
        <v>489</v>
      </c>
      <c r="E28" s="161">
        <v>1</v>
      </c>
      <c r="F28" s="652"/>
      <c r="G28" s="140">
        <f>+E28*F28</f>
        <v>0</v>
      </c>
    </row>
    <row r="29" spans="2:7" s="136" customFormat="1" ht="15">
      <c r="B29" s="135"/>
      <c r="D29" s="137"/>
      <c r="E29" s="138"/>
      <c r="F29" s="652"/>
      <c r="G29" s="140"/>
    </row>
    <row r="30" spans="2:7" s="136" customFormat="1" ht="33">
      <c r="B30" s="135">
        <f>IF(C29="",MAX($B$3:B29)+1,"")</f>
        <v>9</v>
      </c>
      <c r="C30" s="164" t="s">
        <v>1083</v>
      </c>
      <c r="D30" s="137" t="s">
        <v>489</v>
      </c>
      <c r="E30" s="161">
        <v>4</v>
      </c>
      <c r="F30" s="652"/>
      <c r="G30" s="140">
        <f>+E30*F30</f>
        <v>0</v>
      </c>
    </row>
    <row r="31" spans="2:7" s="136" customFormat="1" ht="15">
      <c r="B31" s="135"/>
      <c r="C31" s="165"/>
      <c r="D31" s="162"/>
      <c r="E31" s="161"/>
      <c r="F31" s="652"/>
      <c r="G31" s="140"/>
    </row>
    <row r="32" spans="2:7" s="136" customFormat="1" ht="63">
      <c r="B32" s="135">
        <f>IF(C31="",MAX($B$3:B31)+1,"")</f>
        <v>10</v>
      </c>
      <c r="C32" s="165" t="s">
        <v>1084</v>
      </c>
      <c r="D32" s="162" t="s">
        <v>400</v>
      </c>
      <c r="E32" s="161">
        <v>12</v>
      </c>
      <c r="F32" s="652"/>
      <c r="G32" s="140">
        <f>+E32*F32</f>
        <v>0</v>
      </c>
    </row>
    <row r="33" spans="2:7" s="136" customFormat="1" ht="15">
      <c r="B33" s="135"/>
      <c r="C33" s="165"/>
      <c r="D33" s="162"/>
      <c r="E33" s="161"/>
      <c r="F33" s="652"/>
      <c r="G33" s="140"/>
    </row>
    <row r="34" spans="2:7" s="136" customFormat="1" ht="63">
      <c r="B34" s="135">
        <f>IF(C33="",MAX($B$3:B33)+1,"")</f>
        <v>11</v>
      </c>
      <c r="C34" s="165" t="s">
        <v>1085</v>
      </c>
      <c r="D34" s="162" t="s">
        <v>400</v>
      </c>
      <c r="E34" s="161">
        <v>13</v>
      </c>
      <c r="F34" s="652"/>
      <c r="G34" s="140">
        <f>+E34*F34</f>
        <v>0</v>
      </c>
    </row>
    <row r="35" spans="2:7" s="136" customFormat="1" ht="15">
      <c r="B35" s="135"/>
      <c r="C35" s="165"/>
      <c r="D35" s="162"/>
      <c r="E35" s="161"/>
      <c r="F35" s="652"/>
      <c r="G35" s="140"/>
    </row>
    <row r="36" spans="2:7" s="136" customFormat="1" ht="48">
      <c r="B36" s="135">
        <f>IF(C35="",MAX($B$3:B35)+1,"")</f>
        <v>12</v>
      </c>
      <c r="C36" s="165" t="s">
        <v>1086</v>
      </c>
      <c r="D36" s="162" t="s">
        <v>400</v>
      </c>
      <c r="E36" s="161">
        <v>6</v>
      </c>
      <c r="F36" s="652"/>
      <c r="G36" s="140">
        <f>+E36*F36</f>
        <v>0</v>
      </c>
    </row>
    <row r="37" spans="2:7" s="136" customFormat="1" ht="15">
      <c r="B37" s="135"/>
      <c r="C37" s="158"/>
      <c r="D37" s="162"/>
      <c r="E37" s="161"/>
      <c r="F37" s="652"/>
      <c r="G37" s="140"/>
    </row>
    <row r="38" spans="2:7" s="136" customFormat="1" ht="33">
      <c r="B38" s="135">
        <f>IF(C37="",MAX($B$3:B37)+1,"")</f>
        <v>13</v>
      </c>
      <c r="C38" s="158" t="s">
        <v>1087</v>
      </c>
      <c r="D38" s="162" t="s">
        <v>400</v>
      </c>
      <c r="E38" s="161">
        <v>3</v>
      </c>
      <c r="F38" s="652"/>
      <c r="G38" s="140">
        <f>+E38*F38</f>
        <v>0</v>
      </c>
    </row>
    <row r="39" spans="2:7" s="136" customFormat="1" ht="15">
      <c r="B39" s="135"/>
      <c r="C39" s="158"/>
      <c r="D39" s="162"/>
      <c r="E39" s="161"/>
      <c r="F39" s="652"/>
      <c r="G39" s="140"/>
    </row>
    <row r="40" spans="2:7" s="136" customFormat="1" ht="33">
      <c r="B40" s="135">
        <f>IF(C39="",MAX($B$3:B39)+1,"")</f>
        <v>14</v>
      </c>
      <c r="C40" s="158" t="s">
        <v>1088</v>
      </c>
      <c r="D40" s="162" t="s">
        <v>400</v>
      </c>
      <c r="E40" s="161">
        <v>9</v>
      </c>
      <c r="F40" s="652"/>
      <c r="G40" s="140">
        <f>+E40*F40</f>
        <v>0</v>
      </c>
    </row>
    <row r="41" spans="2:7" s="136" customFormat="1" ht="15">
      <c r="B41" s="135"/>
      <c r="D41" s="137"/>
      <c r="E41" s="161"/>
      <c r="F41" s="652"/>
      <c r="G41" s="140"/>
    </row>
    <row r="42" spans="2:7" s="136" customFormat="1" ht="45">
      <c r="B42" s="135">
        <f>IF(C41="",MAX($B$3:B41)+1,"")</f>
        <v>15</v>
      </c>
      <c r="C42" s="136" t="s">
        <v>1089</v>
      </c>
      <c r="D42" s="137"/>
      <c r="E42" s="161"/>
      <c r="F42" s="652"/>
      <c r="G42" s="140"/>
    </row>
    <row r="43" spans="2:7" s="136" customFormat="1">
      <c r="B43" s="135"/>
      <c r="C43" s="665" t="s">
        <v>1090</v>
      </c>
      <c r="D43" s="162" t="s">
        <v>489</v>
      </c>
      <c r="E43" s="159">
        <v>1</v>
      </c>
      <c r="F43" s="652"/>
      <c r="G43" s="140"/>
    </row>
    <row r="44" spans="2:7" s="136" customFormat="1">
      <c r="B44" s="135"/>
      <c r="C44" s="665" t="s">
        <v>1091</v>
      </c>
      <c r="D44" s="162" t="s">
        <v>489</v>
      </c>
      <c r="E44" s="159">
        <v>2</v>
      </c>
      <c r="F44" s="652"/>
      <c r="G44" s="140"/>
    </row>
    <row r="45" spans="2:7" s="136" customFormat="1">
      <c r="B45" s="135"/>
      <c r="C45" s="665" t="s">
        <v>1092</v>
      </c>
      <c r="D45" s="162" t="s">
        <v>489</v>
      </c>
      <c r="E45" s="159">
        <v>3</v>
      </c>
      <c r="F45" s="652"/>
      <c r="G45" s="140"/>
    </row>
    <row r="46" spans="2:7" s="136" customFormat="1">
      <c r="B46" s="135"/>
      <c r="C46" s="665" t="s">
        <v>1093</v>
      </c>
      <c r="D46" s="162" t="s">
        <v>489</v>
      </c>
      <c r="E46" s="159">
        <v>2</v>
      </c>
      <c r="F46" s="652"/>
      <c r="G46" s="140"/>
    </row>
    <row r="47" spans="2:7" s="136" customFormat="1">
      <c r="B47" s="135"/>
      <c r="C47" s="666" t="s">
        <v>1094</v>
      </c>
      <c r="D47" s="166" t="s">
        <v>489</v>
      </c>
      <c r="E47" s="167">
        <v>3</v>
      </c>
      <c r="F47" s="653"/>
      <c r="G47" s="650"/>
    </row>
    <row r="48" spans="2:7" s="136" customFormat="1" ht="15">
      <c r="B48" s="135"/>
      <c r="C48" s="136" t="s">
        <v>1095</v>
      </c>
      <c r="D48" s="137" t="s">
        <v>489</v>
      </c>
      <c r="E48" s="161">
        <v>5</v>
      </c>
      <c r="F48" s="652"/>
      <c r="G48" s="140">
        <f>+E48*F48</f>
        <v>0</v>
      </c>
    </row>
    <row r="49" spans="2:7" s="136" customFormat="1" ht="15">
      <c r="B49" s="135"/>
      <c r="D49" s="137"/>
      <c r="E49" s="161"/>
      <c r="F49" s="652"/>
      <c r="G49" s="140"/>
    </row>
    <row r="50" spans="2:7" s="136" customFormat="1" ht="30">
      <c r="B50" s="135">
        <f>IF(C49="",MAX($B$3:B49)+1,"")</f>
        <v>16</v>
      </c>
      <c r="C50" s="158" t="s">
        <v>1096</v>
      </c>
      <c r="D50" s="162"/>
      <c r="E50" s="161"/>
      <c r="F50" s="652"/>
      <c r="G50" s="140"/>
    </row>
    <row r="51" spans="2:7" s="136" customFormat="1" ht="18">
      <c r="B51" s="168"/>
      <c r="C51" s="158" t="s">
        <v>1097</v>
      </c>
      <c r="D51" s="162" t="s">
        <v>61</v>
      </c>
      <c r="E51" s="159">
        <v>10</v>
      </c>
      <c r="F51" s="652"/>
      <c r="G51" s="140">
        <f t="shared" ref="G51:G59" si="1">+E51*F51</f>
        <v>0</v>
      </c>
    </row>
    <row r="52" spans="2:7" s="136" customFormat="1" ht="18">
      <c r="B52" s="168"/>
      <c r="C52" s="158" t="s">
        <v>1098</v>
      </c>
      <c r="D52" s="162" t="s">
        <v>61</v>
      </c>
      <c r="E52" s="159">
        <v>135</v>
      </c>
      <c r="F52" s="652"/>
      <c r="G52" s="140">
        <f t="shared" si="1"/>
        <v>0</v>
      </c>
    </row>
    <row r="53" spans="2:7" s="136" customFormat="1" ht="18">
      <c r="B53" s="168"/>
      <c r="C53" s="158" t="s">
        <v>1099</v>
      </c>
      <c r="D53" s="162" t="s">
        <v>61</v>
      </c>
      <c r="E53" s="159">
        <v>270</v>
      </c>
      <c r="F53" s="652"/>
      <c r="G53" s="140">
        <f t="shared" si="1"/>
        <v>0</v>
      </c>
    </row>
    <row r="54" spans="2:7" s="136" customFormat="1" ht="18">
      <c r="B54" s="168"/>
      <c r="C54" s="158" t="s">
        <v>1100</v>
      </c>
      <c r="D54" s="162" t="s">
        <v>61</v>
      </c>
      <c r="E54" s="159">
        <v>290</v>
      </c>
      <c r="F54" s="652"/>
      <c r="G54" s="140">
        <f t="shared" si="1"/>
        <v>0</v>
      </c>
    </row>
    <row r="55" spans="2:7" s="136" customFormat="1" ht="18">
      <c r="B55" s="168"/>
      <c r="C55" s="158" t="s">
        <v>1101</v>
      </c>
      <c r="D55" s="162" t="s">
        <v>61</v>
      </c>
      <c r="E55" s="159">
        <v>350</v>
      </c>
      <c r="F55" s="652"/>
      <c r="G55" s="140">
        <f t="shared" si="1"/>
        <v>0</v>
      </c>
    </row>
    <row r="56" spans="2:7" s="136" customFormat="1" ht="18">
      <c r="B56" s="168"/>
      <c r="C56" s="158" t="s">
        <v>1102</v>
      </c>
      <c r="D56" s="162" t="s">
        <v>61</v>
      </c>
      <c r="E56" s="159">
        <v>40</v>
      </c>
      <c r="F56" s="652"/>
      <c r="G56" s="140">
        <f t="shared" si="1"/>
        <v>0</v>
      </c>
    </row>
    <row r="57" spans="2:7" s="136" customFormat="1" ht="18">
      <c r="B57" s="168"/>
      <c r="C57" s="158" t="s">
        <v>1103</v>
      </c>
      <c r="D57" s="162" t="s">
        <v>61</v>
      </c>
      <c r="E57" s="159">
        <v>135</v>
      </c>
      <c r="F57" s="652"/>
      <c r="G57" s="140">
        <f t="shared" si="1"/>
        <v>0</v>
      </c>
    </row>
    <row r="58" spans="2:7" s="136" customFormat="1" ht="18">
      <c r="B58" s="168"/>
      <c r="C58" s="158" t="s">
        <v>1104</v>
      </c>
      <c r="D58" s="162" t="s">
        <v>61</v>
      </c>
      <c r="E58" s="159">
        <v>1495</v>
      </c>
      <c r="F58" s="652"/>
      <c r="G58" s="140">
        <f t="shared" si="1"/>
        <v>0</v>
      </c>
    </row>
    <row r="59" spans="2:7" s="136" customFormat="1" ht="18">
      <c r="B59" s="168"/>
      <c r="C59" s="158" t="s">
        <v>1105</v>
      </c>
      <c r="D59" s="162" t="s">
        <v>61</v>
      </c>
      <c r="E59" s="159">
        <v>280</v>
      </c>
      <c r="F59" s="652"/>
      <c r="G59" s="140">
        <f t="shared" si="1"/>
        <v>0</v>
      </c>
    </row>
    <row r="60" spans="2:7" s="136" customFormat="1" ht="15">
      <c r="B60" s="135"/>
      <c r="D60" s="137"/>
      <c r="E60" s="161"/>
      <c r="F60" s="652"/>
      <c r="G60" s="140" t="str">
        <f t="shared" ref="G60:G64" si="2">IF(TYPE(D60)=2,(IF(E60,(IF(F60,(+E60*F60),"")),"")),"")</f>
        <v/>
      </c>
    </row>
    <row r="61" spans="2:7" s="136" customFormat="1" ht="30">
      <c r="B61" s="135">
        <f>IF(C60="",MAX($B$3:B60)+1,"")</f>
        <v>17</v>
      </c>
      <c r="C61" s="136" t="s">
        <v>1106</v>
      </c>
      <c r="D61" s="137"/>
      <c r="E61" s="161"/>
      <c r="F61" s="652"/>
      <c r="G61" s="140" t="str">
        <f t="shared" si="2"/>
        <v/>
      </c>
    </row>
    <row r="62" spans="2:7" s="136" customFormat="1" ht="18">
      <c r="B62" s="168"/>
      <c r="C62" s="158" t="s">
        <v>1107</v>
      </c>
      <c r="D62" s="162" t="s">
        <v>61</v>
      </c>
      <c r="E62" s="159">
        <v>155</v>
      </c>
      <c r="F62" s="652"/>
      <c r="G62" s="140">
        <f>+E62*F62</f>
        <v>0</v>
      </c>
    </row>
    <row r="63" spans="2:7" s="136" customFormat="1" ht="15">
      <c r="B63" s="135"/>
      <c r="D63" s="137"/>
      <c r="E63" s="161"/>
      <c r="F63" s="652"/>
      <c r="G63" s="140" t="str">
        <f t="shared" si="2"/>
        <v/>
      </c>
    </row>
    <row r="64" spans="2:7" s="136" customFormat="1" ht="30">
      <c r="B64" s="135">
        <f>IF(C63="",MAX($B$3:B63)+1,"")</f>
        <v>18</v>
      </c>
      <c r="C64" s="136" t="s">
        <v>1108</v>
      </c>
      <c r="D64" s="137"/>
      <c r="E64" s="161"/>
      <c r="F64" s="652"/>
      <c r="G64" s="140" t="str">
        <f t="shared" si="2"/>
        <v/>
      </c>
    </row>
    <row r="65" spans="2:7" s="136" customFormat="1" ht="18">
      <c r="B65" s="168"/>
      <c r="C65" s="158" t="s">
        <v>1109</v>
      </c>
      <c r="D65" s="162" t="s">
        <v>400</v>
      </c>
      <c r="E65" s="159">
        <v>6</v>
      </c>
      <c r="F65" s="652"/>
      <c r="G65" s="140">
        <f>+E65*F65</f>
        <v>0</v>
      </c>
    </row>
    <row r="66" spans="2:7" s="136" customFormat="1" ht="15">
      <c r="B66" s="168"/>
      <c r="C66" s="158"/>
      <c r="D66" s="162"/>
      <c r="E66" s="159"/>
      <c r="F66" s="652"/>
      <c r="G66" s="140"/>
    </row>
    <row r="67" spans="2:7" s="136" customFormat="1" ht="75">
      <c r="B67" s="135">
        <f>IF(C66="",MAX($B$3:B66)+1,"")</f>
        <v>19</v>
      </c>
      <c r="C67" s="136" t="s">
        <v>1110</v>
      </c>
      <c r="D67" s="137"/>
      <c r="E67" s="161"/>
      <c r="F67" s="652"/>
      <c r="G67" s="140"/>
    </row>
    <row r="68" spans="2:7" s="136" customFormat="1" ht="15">
      <c r="B68" s="135"/>
      <c r="C68" s="136" t="s">
        <v>1111</v>
      </c>
      <c r="D68" s="137" t="s">
        <v>489</v>
      </c>
      <c r="E68" s="161">
        <v>1</v>
      </c>
      <c r="F68" s="652"/>
      <c r="G68" s="140">
        <f t="shared" ref="G68:G69" si="3">+E68*F68</f>
        <v>0</v>
      </c>
    </row>
    <row r="69" spans="2:7" s="136" customFormat="1" ht="15">
      <c r="B69" s="135"/>
      <c r="C69" s="136" t="s">
        <v>1112</v>
      </c>
      <c r="D69" s="137" t="s">
        <v>489</v>
      </c>
      <c r="E69" s="161">
        <v>1</v>
      </c>
      <c r="F69" s="652"/>
      <c r="G69" s="140">
        <f t="shared" si="3"/>
        <v>0</v>
      </c>
    </row>
    <row r="70" spans="2:7" s="136" customFormat="1" ht="15">
      <c r="B70" s="168"/>
      <c r="C70" s="158"/>
      <c r="D70" s="162"/>
      <c r="E70" s="159"/>
      <c r="F70" s="652"/>
      <c r="G70" s="140"/>
    </row>
    <row r="71" spans="2:7" s="136" customFormat="1" ht="48">
      <c r="B71" s="135">
        <f>IF(C70="",MAX($B$3:B70)+1,"")</f>
        <v>20</v>
      </c>
      <c r="C71" s="136" t="s">
        <v>1113</v>
      </c>
      <c r="D71" s="162" t="s">
        <v>400</v>
      </c>
      <c r="E71" s="159">
        <v>1</v>
      </c>
      <c r="F71" s="652"/>
      <c r="G71" s="140">
        <f>+E71*F71</f>
        <v>0</v>
      </c>
    </row>
    <row r="72" spans="2:7" s="136" customFormat="1" ht="15">
      <c r="B72" s="135"/>
      <c r="C72" s="158"/>
      <c r="D72" s="162"/>
      <c r="E72" s="159"/>
      <c r="F72" s="652"/>
      <c r="G72" s="140"/>
    </row>
    <row r="73" spans="2:7" s="136" customFormat="1" ht="30">
      <c r="B73" s="135">
        <f>IF(C72="",MAX($B$3:B72)+1,"")</f>
        <v>21</v>
      </c>
      <c r="C73" s="136" t="s">
        <v>1114</v>
      </c>
      <c r="D73" s="137"/>
      <c r="E73" s="159"/>
      <c r="F73" s="652"/>
      <c r="G73" s="140" t="str">
        <f>IF(TYPE(D73)=2,(IF(E73,(IF(F73,(+E73*F73),"")),"")),"")</f>
        <v/>
      </c>
    </row>
    <row r="74" spans="2:7" s="136" customFormat="1" ht="15">
      <c r="B74" s="135"/>
      <c r="C74" s="136" t="s">
        <v>1115</v>
      </c>
      <c r="D74" s="137" t="s">
        <v>61</v>
      </c>
      <c r="E74" s="159">
        <v>2260</v>
      </c>
      <c r="F74" s="652"/>
      <c r="G74" s="140">
        <f t="shared" ref="G74:G76" si="4">+E74*F74</f>
        <v>0</v>
      </c>
    </row>
    <row r="75" spans="2:7" s="136" customFormat="1" ht="15">
      <c r="B75" s="135" t="str">
        <f>IF(C73="",MAX($B$4:B73)+1,"")</f>
        <v/>
      </c>
      <c r="C75" s="136" t="s">
        <v>1116</v>
      </c>
      <c r="D75" s="137" t="s">
        <v>61</v>
      </c>
      <c r="E75" s="159">
        <v>330</v>
      </c>
      <c r="F75" s="652"/>
      <c r="G75" s="140">
        <f t="shared" si="4"/>
        <v>0</v>
      </c>
    </row>
    <row r="76" spans="2:7" s="136" customFormat="1" ht="15">
      <c r="B76" s="135" t="str">
        <f>IF(C74="",MAX($B$4:B74)+1,"")</f>
        <v/>
      </c>
      <c r="C76" s="136" t="s">
        <v>1117</v>
      </c>
      <c r="D76" s="137" t="s">
        <v>61</v>
      </c>
      <c r="E76" s="159">
        <v>60</v>
      </c>
      <c r="F76" s="652"/>
      <c r="G76" s="140">
        <f t="shared" si="4"/>
        <v>0</v>
      </c>
    </row>
    <row r="77" spans="2:7" s="136" customFormat="1" ht="15">
      <c r="B77" s="135"/>
      <c r="C77" s="158"/>
      <c r="D77" s="162"/>
      <c r="E77" s="159"/>
      <c r="F77" s="652"/>
      <c r="G77" s="140"/>
    </row>
    <row r="78" spans="2:7" s="136" customFormat="1" ht="30">
      <c r="B78" s="135">
        <f>IF(C77="",MAX($B$3:B77)+1,"")</f>
        <v>22</v>
      </c>
      <c r="C78" s="136" t="s">
        <v>1118</v>
      </c>
      <c r="D78" s="137"/>
      <c r="E78" s="159"/>
      <c r="F78" s="652"/>
      <c r="G78" s="140" t="str">
        <f>IF(TYPE(D78)=2,(IF(E78,(IF(F78,(+E78*F78),"")),"")),"")</f>
        <v/>
      </c>
    </row>
    <row r="79" spans="2:7" s="136" customFormat="1" ht="15">
      <c r="B79" s="135"/>
      <c r="C79" s="136" t="s">
        <v>1119</v>
      </c>
      <c r="D79" s="137" t="s">
        <v>61</v>
      </c>
      <c r="E79" s="159">
        <v>15</v>
      </c>
      <c r="F79" s="652"/>
      <c r="G79" s="140">
        <f t="shared" ref="G79:G81" si="5">+E79*F79</f>
        <v>0</v>
      </c>
    </row>
    <row r="80" spans="2:7" s="136" customFormat="1" ht="15">
      <c r="B80" s="135" t="str">
        <f>IF(C78="",MAX($B$4:B78)+1,"")</f>
        <v/>
      </c>
      <c r="C80" s="136" t="s">
        <v>1120</v>
      </c>
      <c r="D80" s="137" t="s">
        <v>61</v>
      </c>
      <c r="E80" s="159">
        <v>25</v>
      </c>
      <c r="F80" s="652"/>
      <c r="G80" s="140">
        <f t="shared" si="5"/>
        <v>0</v>
      </c>
    </row>
    <row r="81" spans="2:7" s="136" customFormat="1" ht="15">
      <c r="B81" s="135" t="str">
        <f>IF(C79="",MAX($B$4:B79)+1,"")</f>
        <v/>
      </c>
      <c r="C81" s="136" t="s">
        <v>1121</v>
      </c>
      <c r="D81" s="137" t="s">
        <v>61</v>
      </c>
      <c r="E81" s="159">
        <v>35</v>
      </c>
      <c r="F81" s="652"/>
      <c r="G81" s="140">
        <f t="shared" si="5"/>
        <v>0</v>
      </c>
    </row>
    <row r="82" spans="2:7" s="136" customFormat="1" ht="15">
      <c r="B82" s="135"/>
      <c r="D82" s="137"/>
      <c r="E82" s="161"/>
      <c r="F82" s="652"/>
      <c r="G82" s="140"/>
    </row>
    <row r="83" spans="2:7" s="136" customFormat="1" ht="45">
      <c r="B83" s="135">
        <f>IF(C82="",MAX($B$3:B82)+1,"")</f>
        <v>23</v>
      </c>
      <c r="C83" s="153" t="s">
        <v>1122</v>
      </c>
      <c r="D83" s="137"/>
      <c r="E83" s="161"/>
      <c r="F83" s="652"/>
      <c r="G83" s="140" t="str">
        <f>IF(TYPE(D83)=2,(IF(E83,(IF(F83,(+E83*F83),"")),"")),"")</f>
        <v/>
      </c>
    </row>
    <row r="84" spans="2:7" s="136" customFormat="1" ht="15">
      <c r="B84" s="135"/>
      <c r="C84" s="136" t="s">
        <v>1123</v>
      </c>
      <c r="D84" s="137" t="s">
        <v>61</v>
      </c>
      <c r="E84" s="161">
        <v>35</v>
      </c>
      <c r="F84" s="652"/>
      <c r="G84" s="140">
        <f t="shared" ref="G84:G86" si="6">+E84*F84</f>
        <v>0</v>
      </c>
    </row>
    <row r="85" spans="2:7" s="136" customFormat="1" ht="15">
      <c r="B85" s="135"/>
      <c r="C85" s="136" t="s">
        <v>1124</v>
      </c>
      <c r="D85" s="137" t="s">
        <v>61</v>
      </c>
      <c r="E85" s="161">
        <v>25</v>
      </c>
      <c r="F85" s="652"/>
      <c r="G85" s="140">
        <f t="shared" si="6"/>
        <v>0</v>
      </c>
    </row>
    <row r="86" spans="2:7" s="136" customFormat="1" ht="15">
      <c r="B86" s="135"/>
      <c r="C86" s="136" t="s">
        <v>1125</v>
      </c>
      <c r="D86" s="137" t="s">
        <v>61</v>
      </c>
      <c r="E86" s="161">
        <v>5</v>
      </c>
      <c r="F86" s="652"/>
      <c r="G86" s="140">
        <f t="shared" si="6"/>
        <v>0</v>
      </c>
    </row>
    <row r="87" spans="2:7" s="136" customFormat="1" ht="15">
      <c r="B87" s="135"/>
      <c r="D87" s="137"/>
      <c r="E87" s="161"/>
      <c r="F87" s="652"/>
      <c r="G87" s="140"/>
    </row>
    <row r="88" spans="2:7" s="136" customFormat="1" ht="60">
      <c r="B88" s="135">
        <f>IF(C87="",MAX($B$3:B87)+1,"")</f>
        <v>24</v>
      </c>
      <c r="C88" s="136" t="s">
        <v>1126</v>
      </c>
      <c r="D88" s="137" t="s">
        <v>400</v>
      </c>
      <c r="E88" s="161">
        <v>4</v>
      </c>
      <c r="F88" s="652"/>
      <c r="G88" s="140">
        <f>+E88*F88</f>
        <v>0</v>
      </c>
    </row>
    <row r="89" spans="2:7" s="136" customFormat="1" ht="15">
      <c r="B89" s="135"/>
      <c r="D89" s="137"/>
      <c r="E89" s="161"/>
      <c r="F89" s="652"/>
      <c r="G89" s="140"/>
    </row>
    <row r="90" spans="2:7" s="136" customFormat="1" ht="30">
      <c r="B90" s="135">
        <f>IF(C89="",MAX($B$3:B89)+1,"")</f>
        <v>25</v>
      </c>
      <c r="C90" s="136" t="s">
        <v>1127</v>
      </c>
      <c r="D90" s="137" t="s">
        <v>400</v>
      </c>
      <c r="E90" s="161">
        <v>6</v>
      </c>
      <c r="F90" s="652"/>
      <c r="G90" s="140">
        <f>+E90*F90</f>
        <v>0</v>
      </c>
    </row>
    <row r="91" spans="2:7" s="136" customFormat="1" ht="15">
      <c r="B91" s="135"/>
      <c r="D91" s="137"/>
      <c r="E91" s="161"/>
      <c r="F91" s="652"/>
      <c r="G91" s="140"/>
    </row>
    <row r="92" spans="2:7" s="136" customFormat="1" ht="30">
      <c r="B92" s="135">
        <f>IF(C91="",MAX($B$3:B91)+1,"")</f>
        <v>26</v>
      </c>
      <c r="C92" s="136" t="s">
        <v>1128</v>
      </c>
      <c r="D92" s="162"/>
      <c r="E92" s="161"/>
      <c r="F92" s="652"/>
      <c r="G92" s="140"/>
    </row>
    <row r="93" spans="2:7" s="136" customFormat="1" ht="15">
      <c r="B93" s="135"/>
      <c r="C93" s="136" t="s">
        <v>1129</v>
      </c>
      <c r="D93" s="137" t="s">
        <v>400</v>
      </c>
      <c r="E93" s="161">
        <v>3</v>
      </c>
      <c r="F93" s="652"/>
      <c r="G93" s="140">
        <f t="shared" ref="G93:G94" si="7">+E93*F93</f>
        <v>0</v>
      </c>
    </row>
    <row r="94" spans="2:7" s="136" customFormat="1" ht="15">
      <c r="B94" s="135"/>
      <c r="C94" s="136" t="s">
        <v>1130</v>
      </c>
      <c r="D94" s="137" t="s">
        <v>400</v>
      </c>
      <c r="E94" s="161">
        <v>2</v>
      </c>
      <c r="F94" s="652"/>
      <c r="G94" s="140">
        <f t="shared" si="7"/>
        <v>0</v>
      </c>
    </row>
    <row r="95" spans="2:7" s="136" customFormat="1" ht="15">
      <c r="B95" s="135"/>
      <c r="D95" s="137"/>
      <c r="E95" s="161"/>
      <c r="F95" s="652"/>
      <c r="G95" s="140"/>
    </row>
    <row r="96" spans="2:7" s="136" customFormat="1" ht="30">
      <c r="B96" s="135">
        <f>IF(C95="",MAX($B$3:B95)+1,"")</f>
        <v>27</v>
      </c>
      <c r="C96" s="136" t="s">
        <v>1131</v>
      </c>
      <c r="D96" s="137" t="s">
        <v>400</v>
      </c>
      <c r="E96" s="161">
        <v>1</v>
      </c>
      <c r="F96" s="652"/>
      <c r="G96" s="140">
        <f>+E96*F96</f>
        <v>0</v>
      </c>
    </row>
    <row r="97" spans="2:7" s="136" customFormat="1" ht="15">
      <c r="B97" s="135"/>
      <c r="D97" s="137"/>
      <c r="E97" s="161"/>
      <c r="F97" s="652"/>
      <c r="G97" s="140"/>
    </row>
    <row r="98" spans="2:7" s="136" customFormat="1" ht="30">
      <c r="B98" s="135">
        <f>IF(C97="",MAX($B$3:B97)+1,"")</f>
        <v>28</v>
      </c>
      <c r="C98" s="136" t="s">
        <v>1132</v>
      </c>
      <c r="D98" s="162" t="s">
        <v>400</v>
      </c>
      <c r="E98" s="161">
        <v>1</v>
      </c>
      <c r="F98" s="652"/>
      <c r="G98" s="140">
        <f>+E98*F98</f>
        <v>0</v>
      </c>
    </row>
    <row r="99" spans="2:7" s="136" customFormat="1" ht="15">
      <c r="B99" s="135"/>
      <c r="C99" s="158"/>
      <c r="D99" s="162"/>
      <c r="E99" s="161"/>
      <c r="F99" s="652"/>
      <c r="G99" s="140"/>
    </row>
    <row r="100" spans="2:7" s="136" customFormat="1" ht="60">
      <c r="B100" s="135">
        <f>IF(C99="",MAX($B$3:B99)+1,"")</f>
        <v>29</v>
      </c>
      <c r="C100" s="136" t="s">
        <v>1133</v>
      </c>
      <c r="D100" s="162" t="s">
        <v>400</v>
      </c>
      <c r="E100" s="161">
        <v>1</v>
      </c>
      <c r="F100" s="652"/>
      <c r="G100" s="140">
        <f>+E100*F100</f>
        <v>0</v>
      </c>
    </row>
    <row r="101" spans="2:7" s="136" customFormat="1" ht="15">
      <c r="B101" s="135"/>
      <c r="D101" s="137"/>
      <c r="E101" s="161"/>
      <c r="F101" s="652"/>
      <c r="G101" s="140"/>
    </row>
    <row r="102" spans="2:7" s="136" customFormat="1" ht="45">
      <c r="B102" s="135">
        <f>IF(C101="",MAX($B$3:B101)+1,"")</f>
        <v>30</v>
      </c>
      <c r="C102" s="136" t="s">
        <v>1134</v>
      </c>
      <c r="D102" s="162" t="s">
        <v>400</v>
      </c>
      <c r="E102" s="161">
        <v>1</v>
      </c>
      <c r="F102" s="652"/>
      <c r="G102" s="140">
        <f>+E102*F102</f>
        <v>0</v>
      </c>
    </row>
    <row r="103" spans="2:7" s="136" customFormat="1" ht="15">
      <c r="B103" s="135"/>
      <c r="D103" s="162"/>
      <c r="E103" s="161"/>
      <c r="F103" s="652"/>
      <c r="G103" s="140"/>
    </row>
    <row r="104" spans="2:7" s="136" customFormat="1" ht="94.5">
      <c r="B104" s="135">
        <f>IF(C103="",MAX($B$3:B103)+1,"")</f>
        <v>31</v>
      </c>
      <c r="C104" s="667" t="s">
        <v>1135</v>
      </c>
      <c r="D104" s="162" t="s">
        <v>400</v>
      </c>
      <c r="E104" s="161">
        <v>1</v>
      </c>
      <c r="F104" s="652"/>
      <c r="G104" s="140">
        <f>+E104*F104</f>
        <v>0</v>
      </c>
    </row>
    <row r="105" spans="2:7" s="136" customFormat="1" ht="15">
      <c r="B105" s="135"/>
      <c r="D105" s="162"/>
      <c r="E105" s="161"/>
      <c r="F105" s="652"/>
      <c r="G105" s="140"/>
    </row>
    <row r="106" spans="2:7" s="136" customFormat="1" ht="94.5">
      <c r="B106" s="135">
        <f>IF(C105="",MAX($B$3:B105)+1,"")</f>
        <v>32</v>
      </c>
      <c r="C106" s="667" t="s">
        <v>1136</v>
      </c>
      <c r="D106" s="162" t="s">
        <v>400</v>
      </c>
      <c r="E106" s="161">
        <v>1</v>
      </c>
      <c r="F106" s="652"/>
      <c r="G106" s="140">
        <f>+E106*F106</f>
        <v>0</v>
      </c>
    </row>
    <row r="107" spans="2:7" s="136" customFormat="1" ht="15">
      <c r="B107" s="135"/>
      <c r="D107" s="162"/>
      <c r="E107" s="161"/>
      <c r="F107" s="652"/>
      <c r="G107" s="140"/>
    </row>
    <row r="108" spans="2:7" s="136" customFormat="1" ht="110.25">
      <c r="B108" s="135">
        <f>IF(C107="",MAX($B$3:B107)+1,"")</f>
        <v>33</v>
      </c>
      <c r="C108" s="667" t="s">
        <v>1137</v>
      </c>
      <c r="D108" s="162" t="s">
        <v>400</v>
      </c>
      <c r="E108" s="161">
        <v>1</v>
      </c>
      <c r="F108" s="652"/>
      <c r="G108" s="140">
        <f>+E108*F108</f>
        <v>0</v>
      </c>
    </row>
    <row r="109" spans="2:7" s="136" customFormat="1">
      <c r="B109" s="135"/>
      <c r="C109" s="667"/>
      <c r="D109" s="162"/>
      <c r="E109" s="161"/>
      <c r="F109" s="652"/>
      <c r="G109" s="140"/>
    </row>
    <row r="110" spans="2:7" s="136" customFormat="1" ht="34.5">
      <c r="B110" s="135">
        <f>IF(C109="",MAX($B$3:B109)+1,"")</f>
        <v>34</v>
      </c>
      <c r="C110" s="667" t="s">
        <v>1138</v>
      </c>
      <c r="D110" s="162" t="s">
        <v>400</v>
      </c>
      <c r="E110" s="161">
        <v>2</v>
      </c>
      <c r="F110" s="652"/>
      <c r="G110" s="140">
        <f>+E110*F110</f>
        <v>0</v>
      </c>
    </row>
    <row r="111" spans="2:7" s="136" customFormat="1">
      <c r="B111" s="135"/>
      <c r="C111" s="667"/>
      <c r="D111" s="162"/>
      <c r="E111" s="161"/>
      <c r="F111" s="652"/>
      <c r="G111" s="140"/>
    </row>
    <row r="112" spans="2:7" s="136" customFormat="1" ht="34.5">
      <c r="B112" s="135">
        <f>IF(C111="",MAX($B$3:B111)+1,"")</f>
        <v>35</v>
      </c>
      <c r="C112" s="667" t="s">
        <v>1139</v>
      </c>
      <c r="D112" s="162" t="s">
        <v>400</v>
      </c>
      <c r="E112" s="161">
        <v>1</v>
      </c>
      <c r="F112" s="652"/>
      <c r="G112" s="140">
        <f>+E112*F112</f>
        <v>0</v>
      </c>
    </row>
    <row r="113" spans="2:7" s="136" customFormat="1">
      <c r="B113" s="135"/>
      <c r="C113" s="667"/>
      <c r="D113" s="162"/>
      <c r="E113" s="161"/>
      <c r="F113" s="652"/>
      <c r="G113" s="140"/>
    </row>
    <row r="114" spans="2:7" s="136" customFormat="1" ht="34.5">
      <c r="B114" s="135">
        <f>IF(C113="",MAX($B$3:B113)+1,"")</f>
        <v>36</v>
      </c>
      <c r="C114" s="667" t="s">
        <v>1140</v>
      </c>
      <c r="D114" s="162" t="s">
        <v>61</v>
      </c>
      <c r="E114" s="161">
        <v>45</v>
      </c>
      <c r="F114" s="652"/>
      <c r="G114" s="140">
        <f>+E114*F114</f>
        <v>0</v>
      </c>
    </row>
    <row r="115" spans="2:7" s="136" customFormat="1">
      <c r="B115" s="135"/>
      <c r="C115" s="667"/>
      <c r="D115" s="162"/>
      <c r="E115" s="161"/>
      <c r="F115" s="652"/>
      <c r="G115" s="140"/>
    </row>
    <row r="116" spans="2:7" s="136" customFormat="1" ht="63">
      <c r="B116" s="135">
        <f>IF(C115="",MAX($B$3:B115)+1,"")</f>
        <v>37</v>
      </c>
      <c r="C116" s="667" t="s">
        <v>1141</v>
      </c>
      <c r="D116" s="162" t="s">
        <v>400</v>
      </c>
      <c r="E116" s="161">
        <v>1</v>
      </c>
      <c r="F116" s="652"/>
      <c r="G116" s="140">
        <f>+E116*F116</f>
        <v>0</v>
      </c>
    </row>
    <row r="117" spans="2:7" s="136" customFormat="1">
      <c r="B117" s="135"/>
      <c r="C117" s="667"/>
      <c r="D117" s="162"/>
      <c r="E117" s="161"/>
      <c r="F117" s="652"/>
      <c r="G117" s="140"/>
    </row>
    <row r="118" spans="2:7" s="136" customFormat="1" ht="31.5">
      <c r="B118" s="135">
        <f>IF(C117="",MAX($B$3:B117)+1,"")</f>
        <v>38</v>
      </c>
      <c r="C118" s="667" t="s">
        <v>1142</v>
      </c>
      <c r="D118" s="162" t="s">
        <v>61</v>
      </c>
      <c r="E118" s="161">
        <v>100</v>
      </c>
      <c r="F118" s="652"/>
      <c r="G118" s="140">
        <f>+E118*F118</f>
        <v>0</v>
      </c>
    </row>
    <row r="119" spans="2:7" s="136" customFormat="1">
      <c r="B119" s="135"/>
      <c r="C119" s="667"/>
      <c r="D119" s="162"/>
      <c r="E119" s="161"/>
      <c r="F119" s="652"/>
      <c r="G119" s="140"/>
    </row>
    <row r="120" spans="2:7" s="136" customFormat="1" ht="63">
      <c r="B120" s="135">
        <f>IF(C119="",MAX($B$3:B119)+1,"")</f>
        <v>39</v>
      </c>
      <c r="C120" s="668" t="s">
        <v>1143</v>
      </c>
      <c r="D120" s="162" t="s">
        <v>61</v>
      </c>
      <c r="E120" s="161">
        <v>95</v>
      </c>
      <c r="F120" s="652"/>
      <c r="G120" s="140">
        <f>+E120*F120</f>
        <v>0</v>
      </c>
    </row>
    <row r="121" spans="2:7" s="136" customFormat="1">
      <c r="B121" s="135"/>
      <c r="C121" s="668"/>
      <c r="D121" s="162"/>
      <c r="E121" s="161"/>
      <c r="F121" s="652"/>
      <c r="G121" s="140"/>
    </row>
    <row r="122" spans="2:7" s="136" customFormat="1" ht="63">
      <c r="B122" s="135">
        <f>IF(C121="",MAX($B$3:B121)+1,"")</f>
        <v>40</v>
      </c>
      <c r="C122" s="667" t="s">
        <v>1144</v>
      </c>
      <c r="D122" s="162" t="s">
        <v>400</v>
      </c>
      <c r="E122" s="161">
        <v>1</v>
      </c>
      <c r="F122" s="652"/>
      <c r="G122" s="140">
        <f>+E122*F122</f>
        <v>0</v>
      </c>
    </row>
    <row r="123" spans="2:7" s="136" customFormat="1">
      <c r="B123" s="135"/>
      <c r="C123" s="667"/>
      <c r="D123" s="162"/>
      <c r="E123" s="161"/>
      <c r="F123" s="652"/>
      <c r="G123" s="140"/>
    </row>
    <row r="124" spans="2:7" s="136" customFormat="1" ht="47.25">
      <c r="B124" s="135">
        <f>IF(C123="",MAX($B$3:B123)+1,"")</f>
        <v>41</v>
      </c>
      <c r="C124" s="667" t="s">
        <v>1145</v>
      </c>
      <c r="D124" s="162" t="s">
        <v>61</v>
      </c>
      <c r="E124" s="161">
        <v>100</v>
      </c>
      <c r="F124" s="652"/>
      <c r="G124" s="140">
        <f>+E124*F124</f>
        <v>0</v>
      </c>
    </row>
    <row r="125" spans="2:7" s="136" customFormat="1">
      <c r="B125" s="135"/>
      <c r="C125" s="667"/>
      <c r="D125" s="162"/>
      <c r="E125" s="161"/>
      <c r="F125" s="652"/>
      <c r="G125" s="140"/>
    </row>
    <row r="126" spans="2:7" s="136" customFormat="1" ht="31.5">
      <c r="B126" s="135">
        <f>IF(C125="",MAX($B$3:B125)+1,"")</f>
        <v>42</v>
      </c>
      <c r="C126" s="667" t="s">
        <v>1146</v>
      </c>
      <c r="D126" s="162" t="s">
        <v>400</v>
      </c>
      <c r="E126" s="161">
        <v>3</v>
      </c>
      <c r="F126" s="652"/>
      <c r="G126" s="140">
        <f>+E126*F126</f>
        <v>0</v>
      </c>
    </row>
    <row r="127" spans="2:7" s="136" customFormat="1">
      <c r="B127" s="135"/>
      <c r="C127" s="667"/>
      <c r="D127" s="162"/>
      <c r="E127" s="161"/>
      <c r="F127" s="652"/>
      <c r="G127" s="140"/>
    </row>
    <row r="128" spans="2:7" s="136" customFormat="1" ht="78.75">
      <c r="B128" s="135">
        <f>IF(C127="",MAX($B$3:B127)+1,"")</f>
        <v>43</v>
      </c>
      <c r="C128" s="667" t="s">
        <v>1147</v>
      </c>
      <c r="D128" s="162" t="s">
        <v>400</v>
      </c>
      <c r="E128" s="161">
        <v>3</v>
      </c>
      <c r="F128" s="652"/>
      <c r="G128" s="140">
        <f>+E128*F128</f>
        <v>0</v>
      </c>
    </row>
    <row r="129" spans="2:7" s="136" customFormat="1">
      <c r="B129" s="135"/>
      <c r="C129" s="667"/>
      <c r="D129" s="137"/>
      <c r="E129" s="161"/>
      <c r="F129" s="652"/>
      <c r="G129" s="140"/>
    </row>
    <row r="130" spans="2:7" s="136" customFormat="1" ht="31.5">
      <c r="B130" s="135">
        <f>IF(C129="",MAX($B$3:B129)+1,"")</f>
        <v>44</v>
      </c>
      <c r="C130" s="667" t="s">
        <v>1148</v>
      </c>
      <c r="D130" s="137" t="s">
        <v>400</v>
      </c>
      <c r="E130" s="161">
        <v>1</v>
      </c>
      <c r="F130" s="652"/>
      <c r="G130" s="140">
        <f>+E130*F130</f>
        <v>0</v>
      </c>
    </row>
    <row r="131" spans="2:7" s="136" customFormat="1" ht="15">
      <c r="B131" s="135"/>
      <c r="D131" s="137"/>
      <c r="E131" s="160"/>
      <c r="F131" s="652"/>
      <c r="G131" s="140"/>
    </row>
    <row r="132" spans="2:7" s="136" customFormat="1" ht="15">
      <c r="B132" s="135">
        <f>IF(C131="",MAX($B$3:B131)+1,"")</f>
        <v>45</v>
      </c>
      <c r="C132" s="136" t="s">
        <v>1149</v>
      </c>
      <c r="D132" s="148"/>
      <c r="E132" s="148">
        <v>0.1</v>
      </c>
      <c r="F132" s="652"/>
      <c r="G132" s="140">
        <f>E132*SUM(G8:G130)</f>
        <v>0</v>
      </c>
    </row>
    <row r="133" spans="2:7" s="136" customFormat="1" ht="15">
      <c r="B133" s="135"/>
      <c r="D133" s="137"/>
      <c r="E133" s="138"/>
      <c r="F133" s="652"/>
      <c r="G133" s="140"/>
    </row>
    <row r="134" spans="2:7" s="136" customFormat="1" ht="30">
      <c r="B134" s="135">
        <f>IF(C133="",MAX($B$3:B133)+1,"")</f>
        <v>46</v>
      </c>
      <c r="C134" s="136" t="s">
        <v>1150</v>
      </c>
      <c r="D134" s="137"/>
      <c r="E134" s="148">
        <v>0.05</v>
      </c>
      <c r="F134" s="652"/>
      <c r="G134" s="140">
        <f>E134*SUM(G8:G133)</f>
        <v>0</v>
      </c>
    </row>
    <row r="135" spans="2:7">
      <c r="B135" s="624"/>
      <c r="C135" s="625"/>
      <c r="D135" s="626"/>
      <c r="E135" s="627"/>
      <c r="F135" s="654"/>
      <c r="G135" s="629"/>
    </row>
    <row r="136" spans="2:7" s="136" customFormat="1" ht="15">
      <c r="B136" s="135"/>
      <c r="D136" s="137"/>
      <c r="E136" s="138"/>
      <c r="F136" s="652"/>
      <c r="G136" s="140"/>
    </row>
    <row r="137" spans="2:7" s="136" customFormat="1">
      <c r="B137" s="135"/>
      <c r="C137" s="142" t="s">
        <v>1151</v>
      </c>
      <c r="D137" s="143"/>
      <c r="E137" s="141"/>
      <c r="F137" s="655"/>
      <c r="G137" s="157">
        <f>SUM(G7:G136)</f>
        <v>0</v>
      </c>
    </row>
    <row r="138" spans="2:7" s="136" customFormat="1" ht="15">
      <c r="B138" s="135"/>
      <c r="D138" s="137"/>
      <c r="E138" s="138"/>
      <c r="F138" s="652"/>
      <c r="G138" s="140"/>
    </row>
    <row r="143" spans="2:7">
      <c r="C143" s="669"/>
    </row>
    <row r="144" spans="2:7" ht="15.6" customHeight="1">
      <c r="C144" s="630"/>
      <c r="E144" s="670"/>
      <c r="F144" s="707"/>
      <c r="G144" s="707"/>
    </row>
    <row r="145" spans="3:7" ht="15.6" customHeight="1">
      <c r="C145" s="630"/>
      <c r="E145" s="670"/>
      <c r="F145" s="707"/>
      <c r="G145" s="707"/>
    </row>
    <row r="146" spans="3:7">
      <c r="C146" s="669"/>
    </row>
    <row r="147" spans="3:7">
      <c r="C147" s="669"/>
    </row>
  </sheetData>
  <sheetProtection selectLockedCells="1"/>
  <mergeCells count="2">
    <mergeCell ref="F144:G144"/>
    <mergeCell ref="F145:G145"/>
  </mergeCells>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ignoredErrors>
    <ignoredError sqref="G8"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B3:AP47"/>
  <sheetViews>
    <sheetView zoomScale="110" zoomScaleNormal="110" zoomScaleSheetLayoutView="100" workbookViewId="0"/>
  </sheetViews>
  <sheetFormatPr defaultRowHeight="15.75"/>
  <cols>
    <col min="1" max="1" width="9.140625" style="622"/>
    <col min="2" max="2" width="5.5703125" style="622" customWidth="1"/>
    <col min="3" max="3" width="59.42578125" style="622" customWidth="1"/>
    <col min="4" max="4" width="6" style="630" customWidth="1"/>
    <col min="5" max="5" width="11.85546875" style="631" customWidth="1"/>
    <col min="6" max="6" width="9.85546875" style="649" customWidth="1"/>
    <col min="7" max="7" width="12.5703125" style="622" customWidth="1"/>
    <col min="8" max="9" width="9.140625" style="622"/>
    <col min="10" max="10" width="5.28515625" style="622" customWidth="1"/>
    <col min="11" max="11" width="15.42578125" style="622" customWidth="1"/>
    <col min="12" max="12" width="9.7109375" style="622" customWidth="1"/>
    <col min="13" max="16384" width="9.140625" style="622"/>
  </cols>
  <sheetData>
    <row r="3" spans="2:42" ht="18.75">
      <c r="B3" s="616"/>
      <c r="C3" s="708" t="s">
        <v>1152</v>
      </c>
      <c r="D3" s="708"/>
      <c r="E3" s="708"/>
      <c r="F3" s="634"/>
      <c r="G3" s="621"/>
    </row>
    <row r="4" spans="2:42" ht="18.75">
      <c r="B4" s="616"/>
      <c r="C4" s="635"/>
      <c r="D4" s="671"/>
      <c r="E4" s="671"/>
      <c r="F4" s="634"/>
      <c r="G4" s="621"/>
    </row>
    <row r="5" spans="2:42">
      <c r="B5" s="658" t="s">
        <v>1032</v>
      </c>
      <c r="C5" s="659" t="s">
        <v>1033</v>
      </c>
      <c r="D5" s="660" t="s">
        <v>1034</v>
      </c>
      <c r="E5" s="661" t="s">
        <v>24</v>
      </c>
      <c r="F5" s="662" t="s">
        <v>1035</v>
      </c>
      <c r="G5" s="663" t="s">
        <v>1027</v>
      </c>
    </row>
    <row r="6" spans="2:42" ht="18.75">
      <c r="B6" s="616"/>
      <c r="C6" s="635"/>
      <c r="D6" s="671"/>
      <c r="E6" s="671"/>
      <c r="F6" s="634"/>
      <c r="G6" s="621"/>
    </row>
    <row r="7" spans="2:42" s="136" customFormat="1" ht="90">
      <c r="B7" s="135">
        <v>1</v>
      </c>
      <c r="C7" s="136" t="s">
        <v>1153</v>
      </c>
      <c r="D7" s="137"/>
      <c r="E7" s="161"/>
      <c r="F7" s="146"/>
      <c r="G7" s="140"/>
    </row>
    <row r="8" spans="2:42" s="136" customFormat="1" ht="18">
      <c r="B8" s="135" t="str">
        <f>IF(C7="",MAX($B$3:B7)+1,"")</f>
        <v/>
      </c>
      <c r="C8" s="136" t="s">
        <v>1154</v>
      </c>
      <c r="D8" s="137" t="s">
        <v>61</v>
      </c>
      <c r="E8" s="161">
        <v>280</v>
      </c>
      <c r="F8" s="652"/>
      <c r="G8" s="140">
        <f>+E8*F8</f>
        <v>0</v>
      </c>
    </row>
    <row r="9" spans="2:42" s="136" customFormat="1" ht="15">
      <c r="B9" s="135"/>
      <c r="D9" s="137"/>
      <c r="E9" s="161"/>
      <c r="F9" s="672"/>
      <c r="G9" s="673"/>
    </row>
    <row r="10" spans="2:42" s="674" customFormat="1" ht="60">
      <c r="B10" s="135">
        <f>IF(C9="",MAX($B$4:B9)+1,"")</f>
        <v>2</v>
      </c>
      <c r="C10" s="136" t="s">
        <v>1155</v>
      </c>
      <c r="D10" s="137" t="s">
        <v>400</v>
      </c>
      <c r="E10" s="161">
        <v>5</v>
      </c>
      <c r="F10" s="652"/>
      <c r="G10" s="140">
        <f>+E10*F10</f>
        <v>0</v>
      </c>
      <c r="L10" s="675"/>
      <c r="M10" s="675"/>
      <c r="N10" s="675"/>
      <c r="O10" s="675"/>
      <c r="P10" s="675"/>
      <c r="Q10" s="675"/>
      <c r="R10" s="675"/>
      <c r="S10" s="675"/>
      <c r="T10" s="675"/>
      <c r="U10" s="675"/>
      <c r="V10" s="675"/>
      <c r="W10" s="675"/>
      <c r="X10" s="675"/>
      <c r="Y10" s="675"/>
      <c r="Z10" s="675"/>
      <c r="AA10" s="675"/>
      <c r="AB10" s="675"/>
      <c r="AC10" s="675"/>
      <c r="AD10" s="675"/>
      <c r="AE10" s="675"/>
      <c r="AF10" s="675"/>
      <c r="AG10" s="675"/>
      <c r="AH10" s="675"/>
      <c r="AI10" s="675"/>
      <c r="AJ10" s="675"/>
      <c r="AK10" s="675"/>
      <c r="AL10" s="675"/>
      <c r="AM10" s="675"/>
      <c r="AN10" s="675"/>
      <c r="AO10" s="675"/>
      <c r="AP10" s="675"/>
    </row>
    <row r="11" spans="2:42" s="674" customFormat="1">
      <c r="B11" s="676"/>
      <c r="C11" s="136"/>
      <c r="D11" s="677"/>
      <c r="E11" s="161"/>
      <c r="F11" s="678"/>
      <c r="G11" s="679"/>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5"/>
      <c r="AK11" s="675"/>
      <c r="AL11" s="675"/>
      <c r="AM11" s="675"/>
      <c r="AN11" s="675"/>
      <c r="AO11" s="675"/>
      <c r="AP11" s="675"/>
    </row>
    <row r="12" spans="2:42" s="674" customFormat="1" ht="27.75">
      <c r="B12" s="135">
        <f>IF(C11="",MAX($B$4:B11)+1,"")</f>
        <v>3</v>
      </c>
      <c r="C12" s="136" t="s">
        <v>1156</v>
      </c>
      <c r="D12" s="137" t="s">
        <v>61</v>
      </c>
      <c r="E12" s="161">
        <v>190</v>
      </c>
      <c r="F12" s="652"/>
      <c r="G12" s="140">
        <f>+E12*F12</f>
        <v>0</v>
      </c>
      <c r="L12" s="675"/>
      <c r="M12" s="675"/>
      <c r="N12" s="675"/>
      <c r="O12" s="675"/>
      <c r="P12" s="675"/>
      <c r="Q12" s="675"/>
      <c r="R12" s="675"/>
      <c r="S12" s="675"/>
      <c r="T12" s="675"/>
      <c r="U12" s="675"/>
      <c r="V12" s="675"/>
      <c r="W12" s="675"/>
      <c r="X12" s="675"/>
      <c r="Y12" s="675"/>
      <c r="Z12" s="675"/>
      <c r="AA12" s="675"/>
      <c r="AB12" s="675"/>
      <c r="AC12" s="675"/>
      <c r="AD12" s="675"/>
      <c r="AE12" s="675"/>
      <c r="AF12" s="675"/>
      <c r="AG12" s="675"/>
      <c r="AH12" s="675"/>
      <c r="AI12" s="675"/>
      <c r="AJ12" s="675"/>
      <c r="AK12" s="675"/>
      <c r="AL12" s="675"/>
      <c r="AM12" s="675"/>
      <c r="AN12" s="675"/>
      <c r="AO12" s="675"/>
      <c r="AP12" s="675"/>
    </row>
    <row r="13" spans="2:42" s="674" customFormat="1">
      <c r="B13" s="676"/>
      <c r="C13" s="136"/>
      <c r="D13" s="677"/>
      <c r="E13" s="161"/>
      <c r="F13" s="678"/>
      <c r="G13" s="679"/>
      <c r="L13" s="675"/>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5"/>
      <c r="AM13" s="675"/>
      <c r="AN13" s="675"/>
      <c r="AO13" s="675"/>
      <c r="AP13" s="675"/>
    </row>
    <row r="14" spans="2:42" s="674" customFormat="1" ht="27.75">
      <c r="B14" s="135">
        <f>IF(C13="",MAX($B$4:B13)+1,"")</f>
        <v>4</v>
      </c>
      <c r="C14" s="136" t="s">
        <v>1157</v>
      </c>
      <c r="D14" s="137" t="s">
        <v>61</v>
      </c>
      <c r="E14" s="161">
        <v>85</v>
      </c>
      <c r="F14" s="652"/>
      <c r="G14" s="140">
        <f>+E14*F14</f>
        <v>0</v>
      </c>
      <c r="L14" s="675"/>
      <c r="M14" s="675"/>
      <c r="N14" s="675"/>
      <c r="O14" s="675"/>
      <c r="P14" s="675"/>
      <c r="Q14" s="675"/>
      <c r="R14" s="675"/>
      <c r="S14" s="675"/>
      <c r="T14" s="675"/>
      <c r="U14" s="675"/>
      <c r="V14" s="675"/>
      <c r="W14" s="675"/>
      <c r="X14" s="675"/>
      <c r="Y14" s="675"/>
      <c r="Z14" s="675"/>
      <c r="AA14" s="675"/>
      <c r="AB14" s="675"/>
      <c r="AC14" s="675"/>
      <c r="AD14" s="675"/>
      <c r="AE14" s="675"/>
      <c r="AF14" s="675"/>
      <c r="AG14" s="675"/>
      <c r="AH14" s="675"/>
      <c r="AI14" s="675"/>
      <c r="AJ14" s="675"/>
      <c r="AK14" s="675"/>
      <c r="AL14" s="675"/>
      <c r="AM14" s="675"/>
      <c r="AN14" s="675"/>
      <c r="AO14" s="675"/>
      <c r="AP14" s="675"/>
    </row>
    <row r="15" spans="2:42" s="674" customFormat="1">
      <c r="B15" s="135"/>
      <c r="C15" s="136"/>
      <c r="D15" s="137"/>
      <c r="E15" s="161"/>
      <c r="F15" s="678"/>
      <c r="G15" s="679"/>
      <c r="L15" s="675"/>
      <c r="M15" s="675"/>
      <c r="N15" s="675"/>
      <c r="O15" s="675"/>
      <c r="P15" s="675"/>
      <c r="Q15" s="675"/>
      <c r="R15" s="675"/>
      <c r="S15" s="675"/>
      <c r="T15" s="675"/>
      <c r="U15" s="675"/>
      <c r="V15" s="675"/>
      <c r="W15" s="675"/>
      <c r="X15" s="675"/>
      <c r="Y15" s="675"/>
      <c r="Z15" s="675"/>
      <c r="AA15" s="675"/>
      <c r="AB15" s="675"/>
      <c r="AC15" s="675"/>
      <c r="AD15" s="675"/>
      <c r="AE15" s="675"/>
      <c r="AF15" s="675"/>
      <c r="AG15" s="675"/>
      <c r="AH15" s="675"/>
      <c r="AI15" s="675"/>
      <c r="AJ15" s="675"/>
      <c r="AK15" s="675"/>
      <c r="AL15" s="675"/>
      <c r="AM15" s="675"/>
      <c r="AN15" s="675"/>
      <c r="AO15" s="675"/>
      <c r="AP15" s="675"/>
    </row>
    <row r="16" spans="2:42" s="674" customFormat="1" ht="40.5">
      <c r="B16" s="135">
        <f>IF(C15="",MAX($B$4:B15)+1,"")</f>
        <v>5</v>
      </c>
      <c r="C16" s="136" t="s">
        <v>1158</v>
      </c>
      <c r="D16" s="137" t="s">
        <v>61</v>
      </c>
      <c r="E16" s="161">
        <v>30</v>
      </c>
      <c r="F16" s="652"/>
      <c r="G16" s="140">
        <f>+E16*F16</f>
        <v>0</v>
      </c>
      <c r="L16" s="675"/>
      <c r="M16" s="675"/>
      <c r="N16" s="675"/>
      <c r="O16" s="675"/>
      <c r="P16" s="675"/>
      <c r="Q16" s="675"/>
      <c r="R16" s="675"/>
      <c r="S16" s="675"/>
      <c r="T16" s="675"/>
      <c r="U16" s="675"/>
      <c r="V16" s="675"/>
      <c r="W16" s="675"/>
      <c r="X16" s="675"/>
      <c r="Y16" s="675"/>
      <c r="Z16" s="675"/>
      <c r="AA16" s="675"/>
      <c r="AB16" s="675"/>
      <c r="AC16" s="675"/>
      <c r="AD16" s="675"/>
      <c r="AE16" s="675"/>
      <c r="AF16" s="675"/>
      <c r="AG16" s="675"/>
      <c r="AH16" s="675"/>
      <c r="AI16" s="675"/>
      <c r="AJ16" s="675"/>
      <c r="AK16" s="675"/>
      <c r="AL16" s="675"/>
      <c r="AM16" s="675"/>
      <c r="AN16" s="675"/>
      <c r="AO16" s="675"/>
      <c r="AP16" s="675"/>
    </row>
    <row r="17" spans="2:42" s="674" customFormat="1">
      <c r="B17" s="135"/>
      <c r="C17" s="136"/>
      <c r="D17" s="137"/>
      <c r="E17" s="161"/>
      <c r="F17" s="678"/>
      <c r="G17" s="679"/>
      <c r="L17" s="675"/>
      <c r="M17" s="675"/>
      <c r="N17" s="675"/>
      <c r="O17" s="675"/>
      <c r="P17" s="675"/>
      <c r="Q17" s="675"/>
      <c r="R17" s="675"/>
      <c r="S17" s="675"/>
      <c r="T17" s="675"/>
      <c r="U17" s="675"/>
      <c r="V17" s="675"/>
      <c r="W17" s="675"/>
      <c r="X17" s="675"/>
      <c r="Y17" s="675"/>
      <c r="Z17" s="675"/>
      <c r="AA17" s="675"/>
      <c r="AB17" s="675"/>
      <c r="AC17" s="675"/>
      <c r="AD17" s="675"/>
      <c r="AE17" s="675"/>
      <c r="AF17" s="675"/>
      <c r="AG17" s="675"/>
      <c r="AH17" s="675"/>
      <c r="AI17" s="675"/>
      <c r="AJ17" s="675"/>
      <c r="AK17" s="675"/>
      <c r="AL17" s="675"/>
      <c r="AM17" s="675"/>
      <c r="AN17" s="675"/>
      <c r="AO17" s="675"/>
      <c r="AP17" s="675"/>
    </row>
    <row r="18" spans="2:42" s="674" customFormat="1" ht="40.5">
      <c r="B18" s="135">
        <f>IF(C17="",MAX($B$4:B17)+1,"")</f>
        <v>6</v>
      </c>
      <c r="C18" s="136" t="s">
        <v>1159</v>
      </c>
      <c r="D18" s="137" t="s">
        <v>61</v>
      </c>
      <c r="E18" s="161">
        <v>20</v>
      </c>
      <c r="F18" s="652"/>
      <c r="G18" s="140">
        <f>+E18*F18</f>
        <v>0</v>
      </c>
      <c r="L18" s="675"/>
      <c r="M18" s="675"/>
      <c r="N18" s="675"/>
      <c r="O18" s="675"/>
      <c r="P18" s="675"/>
      <c r="Q18" s="675"/>
      <c r="R18" s="675"/>
      <c r="S18" s="675"/>
      <c r="T18" s="675"/>
      <c r="U18" s="675"/>
      <c r="V18" s="675"/>
      <c r="W18" s="675"/>
      <c r="X18" s="675"/>
      <c r="Y18" s="675"/>
      <c r="Z18" s="675"/>
      <c r="AA18" s="675"/>
      <c r="AB18" s="675"/>
      <c r="AC18" s="675"/>
      <c r="AD18" s="675"/>
      <c r="AE18" s="675"/>
      <c r="AF18" s="675"/>
      <c r="AG18" s="675"/>
      <c r="AH18" s="675"/>
      <c r="AI18" s="675"/>
      <c r="AJ18" s="675"/>
      <c r="AK18" s="675"/>
      <c r="AL18" s="675"/>
      <c r="AM18" s="675"/>
      <c r="AN18" s="675"/>
      <c r="AO18" s="675"/>
      <c r="AP18" s="675"/>
    </row>
    <row r="19" spans="2:42" s="674" customFormat="1">
      <c r="B19" s="135"/>
      <c r="C19" s="136"/>
      <c r="D19" s="137"/>
      <c r="E19" s="161"/>
      <c r="F19" s="678"/>
      <c r="G19" s="679"/>
      <c r="L19" s="675"/>
      <c r="M19" s="675"/>
      <c r="N19" s="675"/>
      <c r="O19" s="675"/>
      <c r="P19" s="675"/>
      <c r="Q19" s="675"/>
      <c r="R19" s="675"/>
      <c r="S19" s="675"/>
      <c r="T19" s="675"/>
      <c r="U19" s="675"/>
      <c r="V19" s="675"/>
      <c r="W19" s="675"/>
      <c r="X19" s="675"/>
      <c r="Y19" s="675"/>
      <c r="Z19" s="675"/>
      <c r="AA19" s="675"/>
      <c r="AB19" s="675"/>
      <c r="AC19" s="675"/>
      <c r="AD19" s="675"/>
      <c r="AE19" s="675"/>
      <c r="AF19" s="675"/>
      <c r="AG19" s="675"/>
      <c r="AH19" s="675"/>
      <c r="AI19" s="675"/>
      <c r="AJ19" s="675"/>
      <c r="AK19" s="675"/>
      <c r="AL19" s="675"/>
      <c r="AM19" s="675"/>
      <c r="AN19" s="675"/>
      <c r="AO19" s="675"/>
      <c r="AP19" s="675"/>
    </row>
    <row r="20" spans="2:42" s="674" customFormat="1" ht="40.5">
      <c r="B20" s="135">
        <f>IF(C19="",MAX($B$4:B19)+1,"")</f>
        <v>7</v>
      </c>
      <c r="C20" s="136" t="s">
        <v>1160</v>
      </c>
      <c r="D20" s="137" t="s">
        <v>61</v>
      </c>
      <c r="E20" s="161">
        <v>20</v>
      </c>
      <c r="F20" s="652"/>
      <c r="G20" s="140">
        <f>+E20*F20</f>
        <v>0</v>
      </c>
      <c r="L20" s="675"/>
      <c r="M20" s="675"/>
      <c r="N20" s="675"/>
      <c r="O20" s="675"/>
      <c r="P20" s="675"/>
      <c r="Q20" s="675"/>
      <c r="R20" s="675"/>
      <c r="S20" s="675"/>
      <c r="T20" s="675"/>
      <c r="U20" s="675"/>
      <c r="V20" s="675"/>
      <c r="W20" s="675"/>
      <c r="X20" s="675"/>
      <c r="Y20" s="675"/>
      <c r="Z20" s="675"/>
      <c r="AA20" s="675"/>
      <c r="AB20" s="675"/>
      <c r="AC20" s="675"/>
      <c r="AD20" s="675"/>
      <c r="AE20" s="675"/>
      <c r="AF20" s="675"/>
      <c r="AG20" s="675"/>
      <c r="AH20" s="675"/>
      <c r="AI20" s="675"/>
      <c r="AJ20" s="675"/>
      <c r="AK20" s="675"/>
      <c r="AL20" s="675"/>
      <c r="AM20" s="675"/>
      <c r="AN20" s="675"/>
      <c r="AO20" s="675"/>
      <c r="AP20" s="675"/>
    </row>
    <row r="21" spans="2:42" s="674" customFormat="1">
      <c r="B21" s="676"/>
      <c r="C21" s="136"/>
      <c r="D21" s="677"/>
      <c r="E21" s="161"/>
      <c r="F21" s="678"/>
      <c r="G21" s="679"/>
      <c r="L21" s="675"/>
      <c r="M21" s="675"/>
      <c r="N21" s="675"/>
      <c r="O21" s="675"/>
      <c r="P21" s="675"/>
      <c r="Q21" s="675"/>
      <c r="R21" s="675"/>
      <c r="S21" s="675"/>
      <c r="T21" s="675"/>
      <c r="U21" s="675"/>
      <c r="V21" s="675"/>
      <c r="W21" s="675"/>
      <c r="X21" s="675"/>
      <c r="Y21" s="675"/>
      <c r="Z21" s="675"/>
      <c r="AA21" s="675"/>
      <c r="AB21" s="675"/>
      <c r="AC21" s="675"/>
      <c r="AD21" s="675"/>
      <c r="AE21" s="675"/>
      <c r="AF21" s="675"/>
      <c r="AG21" s="675"/>
      <c r="AH21" s="675"/>
      <c r="AI21" s="675"/>
      <c r="AJ21" s="675"/>
      <c r="AK21" s="675"/>
      <c r="AL21" s="675"/>
      <c r="AM21" s="675"/>
      <c r="AN21" s="675"/>
      <c r="AO21" s="675"/>
      <c r="AP21" s="675"/>
    </row>
    <row r="22" spans="2:42" s="674" customFormat="1">
      <c r="B22" s="135">
        <f>IF(C21="",MAX($B$3:B21)+1,"")</f>
        <v>8</v>
      </c>
      <c r="C22" s="136" t="s">
        <v>1161</v>
      </c>
      <c r="D22" s="137" t="s">
        <v>400</v>
      </c>
      <c r="E22" s="161">
        <v>4</v>
      </c>
      <c r="F22" s="652"/>
      <c r="G22" s="140">
        <f>+E22*F22</f>
        <v>0</v>
      </c>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row>
    <row r="23" spans="2:42" s="674" customFormat="1">
      <c r="B23" s="676"/>
      <c r="C23" s="136"/>
      <c r="D23" s="677"/>
      <c r="E23" s="161"/>
      <c r="F23" s="678"/>
      <c r="G23" s="679"/>
      <c r="L23" s="675"/>
      <c r="M23" s="675"/>
      <c r="N23" s="675"/>
      <c r="O23" s="675"/>
      <c r="P23" s="675"/>
      <c r="Q23" s="675"/>
      <c r="R23" s="675"/>
      <c r="S23" s="675"/>
      <c r="T23" s="675"/>
      <c r="U23" s="675"/>
      <c r="V23" s="675"/>
      <c r="W23" s="675"/>
      <c r="X23" s="675"/>
      <c r="Y23" s="675"/>
      <c r="Z23" s="675"/>
      <c r="AA23" s="675"/>
      <c r="AB23" s="675"/>
      <c r="AC23" s="675"/>
      <c r="AD23" s="675"/>
      <c r="AE23" s="675"/>
      <c r="AF23" s="675"/>
      <c r="AG23" s="675"/>
      <c r="AH23" s="675"/>
      <c r="AI23" s="675"/>
      <c r="AJ23" s="675"/>
      <c r="AK23" s="675"/>
      <c r="AL23" s="675"/>
      <c r="AM23" s="675"/>
      <c r="AN23" s="675"/>
      <c r="AO23" s="675"/>
      <c r="AP23" s="675"/>
    </row>
    <row r="24" spans="2:42" s="674" customFormat="1" ht="27.75">
      <c r="B24" s="135">
        <f>IF(C23="",MAX($B$4:B23)+1,"")</f>
        <v>9</v>
      </c>
      <c r="C24" s="136" t="s">
        <v>1162</v>
      </c>
      <c r="D24" s="137" t="s">
        <v>400</v>
      </c>
      <c r="E24" s="161">
        <v>60</v>
      </c>
      <c r="F24" s="652"/>
      <c r="G24" s="140">
        <f>+E24*F24</f>
        <v>0</v>
      </c>
      <c r="L24" s="675"/>
      <c r="M24" s="675"/>
      <c r="N24" s="675"/>
      <c r="O24" s="675"/>
      <c r="P24" s="675"/>
      <c r="Q24" s="675"/>
      <c r="R24" s="675"/>
      <c r="S24" s="675"/>
      <c r="T24" s="675"/>
      <c r="U24" s="675"/>
      <c r="V24" s="675"/>
      <c r="W24" s="675"/>
      <c r="X24" s="675"/>
      <c r="Y24" s="675"/>
      <c r="Z24" s="675"/>
      <c r="AA24" s="675"/>
      <c r="AB24" s="675"/>
      <c r="AC24" s="675"/>
      <c r="AD24" s="675"/>
      <c r="AE24" s="675"/>
      <c r="AF24" s="675"/>
      <c r="AG24" s="675"/>
      <c r="AH24" s="675"/>
      <c r="AI24" s="675"/>
      <c r="AJ24" s="675"/>
      <c r="AK24" s="675"/>
      <c r="AL24" s="675"/>
      <c r="AM24" s="675"/>
      <c r="AN24" s="675"/>
      <c r="AO24" s="675"/>
      <c r="AP24" s="675"/>
    </row>
    <row r="25" spans="2:42" s="674" customFormat="1">
      <c r="B25" s="676"/>
      <c r="C25" s="136"/>
      <c r="D25" s="677"/>
      <c r="E25" s="161"/>
      <c r="F25" s="678"/>
      <c r="G25" s="679"/>
      <c r="L25" s="675"/>
      <c r="M25" s="675"/>
      <c r="N25" s="675"/>
      <c r="O25" s="675"/>
      <c r="P25" s="675"/>
      <c r="Q25" s="675"/>
      <c r="R25" s="675"/>
      <c r="S25" s="675"/>
      <c r="T25" s="675"/>
      <c r="U25" s="675"/>
      <c r="V25" s="675"/>
      <c r="W25" s="675"/>
      <c r="X25" s="675"/>
      <c r="Y25" s="675"/>
      <c r="Z25" s="675"/>
      <c r="AA25" s="675"/>
      <c r="AB25" s="675"/>
      <c r="AC25" s="675"/>
      <c r="AD25" s="675"/>
      <c r="AE25" s="675"/>
      <c r="AF25" s="675"/>
      <c r="AG25" s="675"/>
      <c r="AH25" s="675"/>
      <c r="AI25" s="675"/>
      <c r="AJ25" s="675"/>
      <c r="AK25" s="675"/>
      <c r="AL25" s="675"/>
      <c r="AM25" s="675"/>
      <c r="AN25" s="675"/>
      <c r="AO25" s="675"/>
      <c r="AP25" s="675"/>
    </row>
    <row r="26" spans="2:42" s="674" customFormat="1" ht="27.75">
      <c r="B26" s="135">
        <f>IF(C25="",MAX($B$4:B25)+1,"")</f>
        <v>10</v>
      </c>
      <c r="C26" s="136" t="s">
        <v>1163</v>
      </c>
      <c r="D26" s="137" t="s">
        <v>400</v>
      </c>
      <c r="E26" s="161">
        <v>10</v>
      </c>
      <c r="F26" s="652"/>
      <c r="G26" s="140">
        <f>+E26*F26</f>
        <v>0</v>
      </c>
      <c r="L26" s="675"/>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5"/>
      <c r="AM26" s="675"/>
      <c r="AN26" s="675"/>
      <c r="AO26" s="675"/>
      <c r="AP26" s="675"/>
    </row>
    <row r="27" spans="2:42" s="674" customFormat="1">
      <c r="B27" s="676"/>
      <c r="C27" s="136"/>
      <c r="D27" s="677"/>
      <c r="E27" s="161"/>
      <c r="F27" s="678"/>
      <c r="G27" s="679"/>
      <c r="L27" s="675"/>
      <c r="M27" s="675"/>
      <c r="N27" s="675"/>
      <c r="O27" s="675"/>
      <c r="P27" s="675"/>
      <c r="Q27" s="675"/>
      <c r="R27" s="675"/>
      <c r="S27" s="675"/>
      <c r="T27" s="675"/>
      <c r="U27" s="675"/>
      <c r="V27" s="675"/>
      <c r="W27" s="675"/>
      <c r="X27" s="675"/>
      <c r="Y27" s="675"/>
      <c r="Z27" s="675"/>
      <c r="AA27" s="675"/>
      <c r="AB27" s="675"/>
      <c r="AC27" s="675"/>
      <c r="AD27" s="675"/>
      <c r="AE27" s="675"/>
      <c r="AF27" s="675"/>
      <c r="AG27" s="675"/>
      <c r="AH27" s="675"/>
      <c r="AI27" s="675"/>
      <c r="AJ27" s="675"/>
      <c r="AK27" s="675"/>
      <c r="AL27" s="675"/>
      <c r="AM27" s="675"/>
      <c r="AN27" s="675"/>
      <c r="AO27" s="675"/>
      <c r="AP27" s="675"/>
    </row>
    <row r="28" spans="2:42" s="674" customFormat="1" ht="30">
      <c r="B28" s="135">
        <f>IF(C27="",MAX($B$3:B27)+1,"")</f>
        <v>11</v>
      </c>
      <c r="C28" s="136" t="s">
        <v>1164</v>
      </c>
      <c r="D28" s="137" t="s">
        <v>400</v>
      </c>
      <c r="E28" s="161">
        <v>2</v>
      </c>
      <c r="F28" s="652"/>
      <c r="G28" s="140">
        <f>+E28*F28</f>
        <v>0</v>
      </c>
      <c r="L28" s="675"/>
      <c r="M28" s="675"/>
      <c r="N28" s="675"/>
      <c r="O28" s="675"/>
      <c r="P28" s="675"/>
      <c r="Q28" s="675"/>
      <c r="R28" s="675"/>
      <c r="S28" s="675"/>
      <c r="T28" s="675"/>
      <c r="U28" s="675"/>
      <c r="V28" s="675"/>
      <c r="W28" s="675"/>
      <c r="X28" s="675"/>
      <c r="Y28" s="675"/>
      <c r="Z28" s="675"/>
      <c r="AA28" s="675"/>
      <c r="AB28" s="675"/>
      <c r="AC28" s="675"/>
      <c r="AD28" s="675"/>
      <c r="AE28" s="675"/>
      <c r="AF28" s="675"/>
      <c r="AG28" s="675"/>
      <c r="AH28" s="675"/>
      <c r="AI28" s="675"/>
      <c r="AJ28" s="675"/>
      <c r="AK28" s="675"/>
      <c r="AL28" s="675"/>
      <c r="AM28" s="675"/>
      <c r="AN28" s="675"/>
      <c r="AO28" s="675"/>
      <c r="AP28" s="675"/>
    </row>
    <row r="29" spans="2:42">
      <c r="B29" s="135"/>
      <c r="C29" s="136"/>
      <c r="D29" s="137"/>
      <c r="E29" s="161"/>
      <c r="F29" s="678"/>
      <c r="G29" s="679"/>
    </row>
    <row r="30" spans="2:42">
      <c r="B30" s="135">
        <f>IF(C29="",MAX($B$3:B29)+1,"")</f>
        <v>12</v>
      </c>
      <c r="C30" s="136" t="s">
        <v>1165</v>
      </c>
      <c r="D30" s="137" t="s">
        <v>400</v>
      </c>
      <c r="E30" s="161">
        <v>40</v>
      </c>
      <c r="F30" s="652"/>
      <c r="G30" s="140">
        <f>+E30*F30</f>
        <v>0</v>
      </c>
    </row>
    <row r="31" spans="2:42">
      <c r="B31" s="135"/>
      <c r="C31" s="136"/>
      <c r="D31" s="137"/>
      <c r="E31" s="161"/>
      <c r="F31" s="678"/>
      <c r="G31" s="679"/>
    </row>
    <row r="32" spans="2:42" s="136" customFormat="1" ht="30">
      <c r="B32" s="135">
        <f>IF(C31="",MAX($B$3:B31)+1,"")</f>
        <v>13</v>
      </c>
      <c r="C32" s="136" t="s">
        <v>1166</v>
      </c>
      <c r="D32" s="137" t="s">
        <v>400</v>
      </c>
      <c r="E32" s="161">
        <v>2</v>
      </c>
      <c r="F32" s="652"/>
      <c r="G32" s="140">
        <f>+E32*F32</f>
        <v>0</v>
      </c>
    </row>
    <row r="33" spans="2:42" s="674" customFormat="1">
      <c r="B33" s="135"/>
      <c r="C33" s="136"/>
      <c r="D33" s="137"/>
      <c r="E33" s="161"/>
      <c r="F33" s="678"/>
      <c r="G33" s="679"/>
      <c r="L33" s="675"/>
      <c r="M33" s="675"/>
      <c r="N33" s="675"/>
      <c r="O33" s="675"/>
      <c r="P33" s="675"/>
      <c r="Q33" s="675"/>
      <c r="R33" s="675"/>
      <c r="S33" s="675"/>
      <c r="T33" s="675"/>
      <c r="U33" s="675"/>
      <c r="V33" s="675"/>
      <c r="W33" s="675"/>
      <c r="X33" s="675"/>
      <c r="Y33" s="675"/>
      <c r="Z33" s="675"/>
      <c r="AA33" s="675"/>
      <c r="AB33" s="675"/>
      <c r="AC33" s="675"/>
      <c r="AD33" s="675"/>
      <c r="AE33" s="675"/>
      <c r="AF33" s="675"/>
      <c r="AG33" s="675"/>
      <c r="AH33" s="675"/>
      <c r="AI33" s="675"/>
      <c r="AJ33" s="675"/>
      <c r="AK33" s="675"/>
      <c r="AL33" s="675"/>
      <c r="AM33" s="675"/>
      <c r="AN33" s="675"/>
      <c r="AO33" s="675"/>
      <c r="AP33" s="675"/>
    </row>
    <row r="34" spans="2:42" s="674" customFormat="1" ht="30">
      <c r="B34" s="135">
        <f>IF(C33="",MAX($B$3:B33)+1,"")</f>
        <v>14</v>
      </c>
      <c r="C34" s="136" t="s">
        <v>1167</v>
      </c>
      <c r="D34" s="137" t="s">
        <v>400</v>
      </c>
      <c r="E34" s="161">
        <v>3</v>
      </c>
      <c r="F34" s="652"/>
      <c r="G34" s="140">
        <f>+E34*F34</f>
        <v>0</v>
      </c>
      <c r="L34" s="675"/>
      <c r="M34" s="675"/>
      <c r="N34" s="675"/>
      <c r="O34" s="675"/>
      <c r="P34" s="675"/>
      <c r="Q34" s="675"/>
      <c r="R34" s="675"/>
      <c r="S34" s="675"/>
      <c r="T34" s="675"/>
      <c r="U34" s="675"/>
      <c r="V34" s="675"/>
      <c r="W34" s="675"/>
      <c r="X34" s="675"/>
      <c r="Y34" s="675"/>
      <c r="Z34" s="675"/>
      <c r="AA34" s="675"/>
      <c r="AB34" s="675"/>
      <c r="AC34" s="675"/>
      <c r="AD34" s="675"/>
      <c r="AE34" s="675"/>
      <c r="AF34" s="675"/>
      <c r="AG34" s="675"/>
      <c r="AH34" s="675"/>
      <c r="AI34" s="675"/>
      <c r="AJ34" s="675"/>
      <c r="AK34" s="675"/>
      <c r="AL34" s="675"/>
      <c r="AM34" s="675"/>
      <c r="AN34" s="675"/>
      <c r="AO34" s="675"/>
      <c r="AP34" s="675"/>
    </row>
    <row r="35" spans="2:42" s="136" customFormat="1" ht="15">
      <c r="B35" s="135"/>
      <c r="D35" s="137"/>
      <c r="E35" s="138"/>
      <c r="F35" s="680"/>
      <c r="G35" s="140"/>
    </row>
    <row r="36" spans="2:42" s="136" customFormat="1" ht="30">
      <c r="B36" s="135">
        <f>IF(C35="",MAX($B$3:B35)+1,"")</f>
        <v>15</v>
      </c>
      <c r="C36" s="136" t="s">
        <v>1168</v>
      </c>
      <c r="D36" s="137" t="s">
        <v>400</v>
      </c>
      <c r="E36" s="161">
        <v>1</v>
      </c>
      <c r="F36" s="652"/>
      <c r="G36" s="140">
        <f>+E36*F36</f>
        <v>0</v>
      </c>
    </row>
    <row r="37" spans="2:42" s="136" customFormat="1" ht="15">
      <c r="B37" s="135"/>
      <c r="D37" s="137"/>
      <c r="E37" s="160"/>
      <c r="F37" s="163"/>
      <c r="G37" s="140"/>
    </row>
    <row r="38" spans="2:42" s="136" customFormat="1" ht="15">
      <c r="B38" s="135">
        <f>IF(C37="",MAX($B$3:B37)+1,"")</f>
        <v>16</v>
      </c>
      <c r="C38" s="136" t="s">
        <v>1149</v>
      </c>
      <c r="D38" s="148"/>
      <c r="E38" s="148">
        <v>0.1</v>
      </c>
      <c r="F38" s="146"/>
      <c r="G38" s="681">
        <f>E38*SUM(G7:G36)</f>
        <v>0</v>
      </c>
    </row>
    <row r="39" spans="2:42" s="136" customFormat="1" ht="15">
      <c r="B39" s="135"/>
      <c r="F39" s="146"/>
      <c r="G39" s="681"/>
    </row>
    <row r="40" spans="2:42" s="136" customFormat="1" ht="15">
      <c r="B40" s="135">
        <f>IF(C39="",MAX($B$3:B39)+1,"")</f>
        <v>17</v>
      </c>
      <c r="C40" s="136" t="s">
        <v>1065</v>
      </c>
      <c r="D40" s="137"/>
      <c r="E40" s="148">
        <v>0.05</v>
      </c>
      <c r="F40" s="146"/>
      <c r="G40" s="681">
        <f>E40*SUM(G7:G39)</f>
        <v>0</v>
      </c>
    </row>
    <row r="41" spans="2:42">
      <c r="B41" s="624"/>
      <c r="C41" s="625"/>
      <c r="D41" s="626"/>
      <c r="E41" s="627"/>
      <c r="F41" s="648"/>
      <c r="G41" s="629"/>
    </row>
    <row r="42" spans="2:42" s="136" customFormat="1" ht="15">
      <c r="B42" s="135"/>
      <c r="D42" s="137"/>
      <c r="E42" s="138"/>
      <c r="F42" s="146"/>
      <c r="G42" s="140"/>
    </row>
    <row r="43" spans="2:42" s="136" customFormat="1">
      <c r="B43" s="135"/>
      <c r="C43" s="142" t="s">
        <v>1169</v>
      </c>
      <c r="D43" s="143"/>
      <c r="E43" s="141"/>
      <c r="F43" s="156"/>
      <c r="G43" s="681">
        <f>SUM(G7:G40)</f>
        <v>0</v>
      </c>
    </row>
    <row r="44" spans="2:42" s="136" customFormat="1" ht="15">
      <c r="B44" s="135"/>
      <c r="D44" s="137"/>
      <c r="E44" s="138"/>
      <c r="F44" s="146"/>
      <c r="G44" s="140"/>
    </row>
    <row r="47" spans="2:42">
      <c r="G47" s="632"/>
    </row>
  </sheetData>
  <sheetProtection selectLockedCells="1"/>
  <mergeCells count="1">
    <mergeCell ref="C3:E3"/>
  </mergeCells>
  <pageMargins left="0.59055118110236227" right="0.74803149606299213" top="0.6692913385826772" bottom="0.55118110236220474" header="0.51181102362204722" footer="0.31496062992125984"/>
  <pageSetup paperSize="9" scale="80" firstPageNumber="0" orientation="portrait" horizontalDpi="300" verticalDpi="300" r:id="rId1"/>
  <headerFooter alignWithMargins="0">
    <oddFooter>&amp;L&amp;F&amp;C&amp;"Arial CE,Običajno"&amp;P/&amp;N&amp;R&amp;"Arial Narrow,Navadno"&amp;9&amp;A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19</vt:i4>
      </vt:variant>
      <vt:variant>
        <vt:lpstr>Imenovani obsegi</vt:lpstr>
      </vt:variant>
      <vt:variant>
        <vt:i4>64</vt:i4>
      </vt:variant>
    </vt:vector>
  </HeadingPairs>
  <TitlesOfParts>
    <vt:vector size="83" baseType="lpstr">
      <vt:lpstr>REKAPITULACIJA</vt:lpstr>
      <vt:lpstr>Varovanje GJ</vt:lpstr>
      <vt:lpstr>GO splošne opombe</vt:lpstr>
      <vt:lpstr>GO popis 1.faza</vt:lpstr>
      <vt:lpstr>EI Rekapitulacija</vt:lpstr>
      <vt:lpstr>EI Razdelilci</vt:lpstr>
      <vt:lpstr>EI Svetlobna telesa</vt:lpstr>
      <vt:lpstr>EI Inštalacijski material</vt:lpstr>
      <vt:lpstr>EI Ozemlj in potenc izenač</vt:lpstr>
      <vt:lpstr>EI Šibki tok</vt:lpstr>
      <vt:lpstr>EI DEA</vt:lpstr>
      <vt:lpstr>SI REKAPITULACIJA</vt:lpstr>
      <vt:lpstr>SI SPLOŠNO</vt:lpstr>
      <vt:lpstr>SI I. OGREVANJE IN HLAJENJE</vt:lpstr>
      <vt:lpstr>SI II. VODOVOD</vt:lpstr>
      <vt:lpstr>SI III. PREZRAČEVANJE</vt:lpstr>
      <vt:lpstr>SI IV. PLIN</vt:lpstr>
      <vt:lpstr>SI V. PID IN NADZOR</vt:lpstr>
      <vt:lpstr>CNS</vt:lpstr>
      <vt:lpstr>'SI I. OGREVANJE IN HLAJENJE'!__xlnm._FilterDatabase</vt:lpstr>
      <vt:lpstr>'SI II. VODOVOD'!__xlnm._FilterDatabase</vt:lpstr>
      <vt:lpstr>'SI III. PREZRAČEVANJE'!__xlnm._FilterDatabase</vt:lpstr>
      <vt:lpstr>'SI SPLOŠNO'!__xlnm._FilterDatabase</vt:lpstr>
      <vt:lpstr>'SI V. PID IN NADZOR'!__xlnm._FilterDatabase</vt:lpstr>
      <vt:lpstr>__xlnm._FilterDatabase_1</vt:lpstr>
      <vt:lpstr>__xlnm._FilterDatabase_1_1</vt:lpstr>
      <vt:lpstr>__xlnm._FilterDatabase_2</vt:lpstr>
      <vt:lpstr>__xlnm._FilterDatabase_3</vt:lpstr>
      <vt:lpstr>__xlnm._FilterDatabase_4</vt:lpstr>
      <vt:lpstr>CNS!__xlnm.Print_Area</vt:lpstr>
      <vt:lpstr>'EI DEA'!__xlnm.Print_Area</vt:lpstr>
      <vt:lpstr>'EI Inštalacijski material'!__xlnm.Print_Area</vt:lpstr>
      <vt:lpstr>'EI Ozemlj in potenc izenač'!__xlnm.Print_Area</vt:lpstr>
      <vt:lpstr>'EI Razdelilci'!__xlnm.Print_Area</vt:lpstr>
      <vt:lpstr>'EI Rekapitulacija'!__xlnm.Print_Area</vt:lpstr>
      <vt:lpstr>'EI Svetlobna telesa'!__xlnm.Print_Area</vt:lpstr>
      <vt:lpstr>'EI Šibki tok'!__xlnm.Print_Area</vt:lpstr>
      <vt:lpstr>'GO popis 1.faza'!__xlnm.Print_Area</vt:lpstr>
      <vt:lpstr>'GO splošne opombe'!__xlnm.Print_Area</vt:lpstr>
      <vt:lpstr>REKAPITULACIJA!__xlnm.Print_Area</vt:lpstr>
      <vt:lpstr>'SI I. OGREVANJE IN HLAJENJE'!__xlnm.Print_Area</vt:lpstr>
      <vt:lpstr>'SI II. VODOVOD'!__xlnm.Print_Area</vt:lpstr>
      <vt:lpstr>'SI III. PREZRAČEVANJE'!__xlnm.Print_Area</vt:lpstr>
      <vt:lpstr>'SI IV. PLIN'!__xlnm.Print_Area</vt:lpstr>
      <vt:lpstr>'SI REKAPITULACIJA'!__xlnm.Print_Area</vt:lpstr>
      <vt:lpstr>'SI SPLOŠNO'!__xlnm.Print_Area</vt:lpstr>
      <vt:lpstr>'SI V. PID IN NADZOR'!__xlnm.Print_Area</vt:lpstr>
      <vt:lpstr>'Varovanje GJ'!__xlnm.Print_Area</vt:lpstr>
      <vt:lpstr>'SI I. OGREVANJE IN HLAJENJE'!__xlnm.Print_Titles</vt:lpstr>
      <vt:lpstr>'SI II. VODOVOD'!__xlnm.Print_Titles</vt:lpstr>
      <vt:lpstr>'SI III. PREZRAČEVANJE'!__xlnm.Print_Titles</vt:lpstr>
      <vt:lpstr>'SI V. PID IN NADZOR'!__xlnm.Print_Titles</vt:lpstr>
      <vt:lpstr>'GO popis 1.faza'!Excel_BuiltIn_Print_Area</vt:lpstr>
      <vt:lpstr>CNS!Področje_tiskanja</vt:lpstr>
      <vt:lpstr>'EI DEA'!Področje_tiskanja</vt:lpstr>
      <vt:lpstr>'EI Inštalacijski material'!Področje_tiskanja</vt:lpstr>
      <vt:lpstr>'EI Ozemlj in potenc izenač'!Področje_tiskanja</vt:lpstr>
      <vt:lpstr>'EI Razdelilci'!Področje_tiskanja</vt:lpstr>
      <vt:lpstr>'EI Rekapitulacija'!Področje_tiskanja</vt:lpstr>
      <vt:lpstr>'EI Svetlobna telesa'!Področje_tiskanja</vt:lpstr>
      <vt:lpstr>'EI Šibki tok'!Področje_tiskanja</vt:lpstr>
      <vt:lpstr>'GO popis 1.faza'!Področje_tiskanja</vt:lpstr>
      <vt:lpstr>'GO splošne opombe'!Področje_tiskanja</vt:lpstr>
      <vt:lpstr>REKAPITULACIJA!Področje_tiskanja</vt:lpstr>
      <vt:lpstr>'SI I. OGREVANJE IN HLAJENJE'!Področje_tiskanja</vt:lpstr>
      <vt:lpstr>'SI II. VODOVOD'!Področje_tiskanja</vt:lpstr>
      <vt:lpstr>'SI III. PREZRAČEVANJE'!Področje_tiskanja</vt:lpstr>
      <vt:lpstr>'SI IV. PLIN'!Področje_tiskanja</vt:lpstr>
      <vt:lpstr>'SI REKAPITULACIJA'!Področje_tiskanja</vt:lpstr>
      <vt:lpstr>'SI SPLOŠNO'!Področje_tiskanja</vt:lpstr>
      <vt:lpstr>'SI V. PID IN NADZOR'!Področje_tiskanja</vt:lpstr>
      <vt:lpstr>'Varovanje GJ'!Področje_tiskanja</vt:lpstr>
      <vt:lpstr>CNS!Tiskanje_naslovov</vt:lpstr>
      <vt:lpstr>'EI DEA'!Tiskanje_naslovov</vt:lpstr>
      <vt:lpstr>'EI Inštalacijski material'!Tiskanje_naslovov</vt:lpstr>
      <vt:lpstr>'EI Ozemlj in potenc izenač'!Tiskanje_naslovov</vt:lpstr>
      <vt:lpstr>'EI Šibki tok'!Tiskanje_naslovov</vt:lpstr>
      <vt:lpstr>'GO popis 1.faza'!Tiskanje_naslovov</vt:lpstr>
      <vt:lpstr>'SI I. OGREVANJE IN HLAJENJE'!Tiskanje_naslovov</vt:lpstr>
      <vt:lpstr>'SI II. VODOVOD'!Tiskanje_naslovov</vt:lpstr>
      <vt:lpstr>'SI III. PREZRAČEVANJE'!Tiskanje_naslovov</vt:lpstr>
      <vt:lpstr>'SI V. PID IN NADZOR'!Tiskanje_naslovov</vt:lpstr>
      <vt:lpstr>'Varovanje GJ'!Tiskanje_naslovov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Loti Windschnurer</dc:creator>
  <cp:lastModifiedBy>Loti</cp:lastModifiedBy>
  <cp:lastPrinted>2023-06-16T11:04:46Z</cp:lastPrinted>
  <dcterms:created xsi:type="dcterms:W3CDTF">2023-06-16T08:05:58Z</dcterms:created>
  <dcterms:modified xsi:type="dcterms:W3CDTF">2023-08-23T10:33:49Z</dcterms:modified>
</cp:coreProperties>
</file>